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g007/Desktop/"/>
    </mc:Choice>
  </mc:AlternateContent>
  <xr:revisionPtr revIDLastSave="0" documentId="13_ncr:40009_{3DA0EAB8-B6AE-9E4D-B6C8-7A250D131A6A}" xr6:coauthVersionLast="45" xr6:coauthVersionMax="45" xr10:uidLastSave="{00000000-0000-0000-0000-000000000000}"/>
  <bookViews>
    <workbookView xWindow="13700" yWindow="2500" windowWidth="35120" windowHeight="20180"/>
  </bookViews>
  <sheets>
    <sheet name="蛍光灯∔天井灯" sheetId="21" r:id="rId1"/>
    <sheet name="蛍光灯" sheetId="20" r:id="rId2"/>
    <sheet name="天井灯" sheetId="22" r:id="rId3"/>
  </sheets>
  <definedNames>
    <definedName name="_xlnm.Print_Area" localSheetId="1">蛍光灯!$A$1:$AH$51</definedName>
    <definedName name="_xlnm.Print_Area" localSheetId="0">蛍光灯∔天井灯!$A$1:$AE$34</definedName>
    <definedName name="_xlnm.Print_Area" localSheetId="2">天井灯!$A$1:$AH$51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21" l="1"/>
  <c r="H11" i="21"/>
  <c r="AP11" i="21"/>
  <c r="AB30" i="21" s="1"/>
  <c r="AP10" i="21"/>
  <c r="W30" i="21" s="1"/>
  <c r="R22" i="21"/>
  <c r="D22" i="21"/>
  <c r="H22" i="21"/>
  <c r="J22" i="21" s="1"/>
  <c r="AX10" i="21"/>
  <c r="N22" i="21"/>
  <c r="BB35" i="22"/>
  <c r="AZ35" i="22"/>
  <c r="AR33" i="22"/>
  <c r="AT26" i="22"/>
  <c r="AT30" i="22"/>
  <c r="AT31" i="22" s="1"/>
  <c r="AT19" i="22"/>
  <c r="AT18" i="22"/>
  <c r="AT17" i="22"/>
  <c r="D17" i="22"/>
  <c r="AT16" i="22"/>
  <c r="AT15" i="22"/>
  <c r="AT14" i="22"/>
  <c r="AT13" i="22"/>
  <c r="AT12" i="22"/>
  <c r="AT11" i="22"/>
  <c r="AN11" i="22"/>
  <c r="AN12" i="22" s="1"/>
  <c r="AN13" i="22" s="1"/>
  <c r="AN14" i="22"/>
  <c r="AN15" i="22" s="1"/>
  <c r="AN16" i="22" s="1"/>
  <c r="AN17" i="22" s="1"/>
  <c r="AN18" i="22" s="1"/>
  <c r="AN19" i="22" s="1"/>
  <c r="AN20" i="22" s="1"/>
  <c r="AN21" i="22" s="1"/>
  <c r="AN22" i="22" s="1"/>
  <c r="AN23" i="22" s="1"/>
  <c r="AN24" i="22" s="1"/>
  <c r="AN25" i="22" s="1"/>
  <c r="AN26" i="22" s="1"/>
  <c r="AN27" i="22" s="1"/>
  <c r="AN28" i="22" s="1"/>
  <c r="AN29" i="22" s="1"/>
  <c r="AN30" i="22" s="1"/>
  <c r="AN31" i="22" s="1"/>
  <c r="AN32" i="22" s="1"/>
  <c r="AN33" i="22" s="1"/>
  <c r="AN34" i="22" s="1"/>
  <c r="AN35" i="22" s="1"/>
  <c r="AN36" i="22" s="1"/>
  <c r="AN37" i="22" s="1"/>
  <c r="AN38" i="22" s="1"/>
  <c r="AN39" i="22" s="1"/>
  <c r="AM11" i="22"/>
  <c r="AM12" i="22" s="1"/>
  <c r="AM13" i="22" s="1"/>
  <c r="AM14" i="22" s="1"/>
  <c r="AM15" i="22" s="1"/>
  <c r="AM16" i="22" s="1"/>
  <c r="AM17" i="22" s="1"/>
  <c r="AM18" i="22" s="1"/>
  <c r="AM19" i="22" s="1"/>
  <c r="AM20" i="22" s="1"/>
  <c r="AM21" i="22"/>
  <c r="AM22" i="22" s="1"/>
  <c r="AM23" i="22" s="1"/>
  <c r="AM24" i="22" s="1"/>
  <c r="AM25" i="22" s="1"/>
  <c r="Q11" i="22"/>
  <c r="N11" i="22"/>
  <c r="J11" i="22"/>
  <c r="H11" i="22"/>
  <c r="AT10" i="22"/>
  <c r="AT10" i="21"/>
  <c r="AT11" i="21"/>
  <c r="BB39" i="21"/>
  <c r="AR37" i="21"/>
  <c r="AT24" i="21"/>
  <c r="AT23" i="21"/>
  <c r="AT22" i="21"/>
  <c r="AT21" i="21"/>
  <c r="AT20" i="21"/>
  <c r="AT19" i="21"/>
  <c r="AT18" i="21"/>
  <c r="AT17" i="21"/>
  <c r="AN16" i="21"/>
  <c r="AN17" i="21" s="1"/>
  <c r="AN18" i="21" s="1"/>
  <c r="AM16" i="21"/>
  <c r="AM17" i="21" s="1"/>
  <c r="Q16" i="21"/>
  <c r="N16" i="21"/>
  <c r="J16" i="21"/>
  <c r="H16" i="21"/>
  <c r="BE15" i="21"/>
  <c r="BD15" i="21"/>
  <c r="AZ15" i="21"/>
  <c r="AZ16" i="21"/>
  <c r="AX15" i="21"/>
  <c r="AX16" i="21" s="1"/>
  <c r="BB16" i="21" s="1"/>
  <c r="AN19" i="21"/>
  <c r="AN20" i="21" s="1"/>
  <c r="AN21" i="21" s="1"/>
  <c r="AN22" i="21" s="1"/>
  <c r="AN23" i="21" s="1"/>
  <c r="AN24" i="21" s="1"/>
  <c r="AN25" i="21"/>
  <c r="AN26" i="21" s="1"/>
  <c r="AN27" i="21" s="1"/>
  <c r="AN28" i="21" s="1"/>
  <c r="AN29" i="21" s="1"/>
  <c r="AN30" i="21" s="1"/>
  <c r="AN31" i="21" s="1"/>
  <c r="AN32" i="21" s="1"/>
  <c r="AN33" i="21" s="1"/>
  <c r="AN34" i="21" s="1"/>
  <c r="AN35" i="21" s="1"/>
  <c r="AN36" i="21" s="1"/>
  <c r="AN37" i="21" s="1"/>
  <c r="AN38" i="21" s="1"/>
  <c r="AN39" i="21" s="1"/>
  <c r="AN40" i="21" s="1"/>
  <c r="AN41" i="21" s="1"/>
  <c r="AN42" i="21" s="1"/>
  <c r="AN43" i="21" s="1"/>
  <c r="AN44" i="21" s="1"/>
  <c r="AN45" i="21" s="1"/>
  <c r="AM18" i="21"/>
  <c r="AM19" i="21"/>
  <c r="AM20" i="21" s="1"/>
  <c r="AM21" i="21" s="1"/>
  <c r="AM22" i="21" s="1"/>
  <c r="AM23" i="21" s="1"/>
  <c r="AM24" i="21" s="1"/>
  <c r="AM25" i="21" s="1"/>
  <c r="AM26" i="21" s="1"/>
  <c r="AM27" i="21" s="1"/>
  <c r="AM28" i="21" s="1"/>
  <c r="AM29" i="21" s="1"/>
  <c r="AM30" i="21" s="1"/>
  <c r="AM31" i="21" s="1"/>
  <c r="AM32" i="21" s="1"/>
  <c r="AM33" i="21" s="1"/>
  <c r="AM34" i="21" s="1"/>
  <c r="AM35" i="21" s="1"/>
  <c r="AM36" i="21" s="1"/>
  <c r="AM37" i="21" s="1"/>
  <c r="AM38" i="21" s="1"/>
  <c r="AM39" i="21" s="1"/>
  <c r="AM40" i="21" s="1"/>
  <c r="AM41" i="21" s="1"/>
  <c r="AM42" i="21" s="1"/>
  <c r="AM43" i="21" s="1"/>
  <c r="AM44" i="21" s="1"/>
  <c r="AM45" i="21" s="1"/>
  <c r="Q11" i="21"/>
  <c r="N11" i="21"/>
  <c r="AT12" i="20"/>
  <c r="AT13" i="20"/>
  <c r="AT14" i="20"/>
  <c r="AT15" i="20"/>
  <c r="D17" i="20"/>
  <c r="Q11" i="20"/>
  <c r="J11" i="20"/>
  <c r="H11" i="20"/>
  <c r="D18" i="20"/>
  <c r="AP5" i="20" s="1"/>
  <c r="BB35" i="20"/>
  <c r="AR33" i="20"/>
  <c r="AT26" i="20"/>
  <c r="AT30" i="20" s="1"/>
  <c r="AT31" i="20"/>
  <c r="AT19" i="20"/>
  <c r="AT18" i="20"/>
  <c r="AT17" i="20"/>
  <c r="AT16" i="20"/>
  <c r="AT11" i="20"/>
  <c r="AN11" i="20"/>
  <c r="AN12" i="20"/>
  <c r="AN13" i="20"/>
  <c r="AN14" i="20" s="1"/>
  <c r="AN15" i="20" s="1"/>
  <c r="AN16" i="20" s="1"/>
  <c r="AN17" i="20" s="1"/>
  <c r="AN18" i="20" s="1"/>
  <c r="AN19" i="20"/>
  <c r="AN20" i="20"/>
  <c r="AN21" i="20" s="1"/>
  <c r="AN22" i="20" s="1"/>
  <c r="AN23" i="20" s="1"/>
  <c r="AN24" i="20" s="1"/>
  <c r="AN25" i="20" s="1"/>
  <c r="AN26" i="20" s="1"/>
  <c r="AN27" i="20" s="1"/>
  <c r="AN28" i="20" s="1"/>
  <c r="AN29" i="20" s="1"/>
  <c r="AN30" i="20" s="1"/>
  <c r="AN31" i="20" s="1"/>
  <c r="AN32" i="20" s="1"/>
  <c r="AN33" i="20" s="1"/>
  <c r="AN34" i="20" s="1"/>
  <c r="AN35" i="20" s="1"/>
  <c r="AN36" i="20" s="1"/>
  <c r="AN37" i="20" s="1"/>
  <c r="AN38" i="20" s="1"/>
  <c r="AN39" i="20" s="1"/>
  <c r="AM11" i="20"/>
  <c r="AM12" i="20"/>
  <c r="AM13" i="20" s="1"/>
  <c r="AM14" i="20" s="1"/>
  <c r="AM15" i="20" s="1"/>
  <c r="AM16" i="20" s="1"/>
  <c r="AM17" i="20" s="1"/>
  <c r="AM18" i="20" s="1"/>
  <c r="AM19" i="20" s="1"/>
  <c r="AM20" i="20" s="1"/>
  <c r="AM21" i="20" s="1"/>
  <c r="AM22" i="20" s="1"/>
  <c r="AM23" i="20" s="1"/>
  <c r="AM24" i="20" s="1"/>
  <c r="AM25" i="20" s="1"/>
  <c r="N11" i="20"/>
  <c r="AT10" i="20"/>
  <c r="AP33" i="20"/>
  <c r="AT33" i="20" s="1"/>
  <c r="BE16" i="21"/>
  <c r="BD16" i="21"/>
  <c r="AR38" i="21"/>
  <c r="AR39" i="21"/>
  <c r="AT16" i="21"/>
  <c r="AT15" i="21"/>
  <c r="AZ39" i="21"/>
  <c r="AZ35" i="20"/>
  <c r="BE33" i="21"/>
  <c r="BE34" i="21" s="1"/>
  <c r="BE35" i="21"/>
  <c r="BE36" i="21"/>
  <c r="Z31" i="21"/>
  <c r="AP32" i="21"/>
  <c r="AX23" i="21"/>
  <c r="AX18" i="21"/>
  <c r="AX21" i="21"/>
  <c r="AM26" i="20" l="1"/>
  <c r="AM27" i="20" s="1"/>
  <c r="AM28" i="20" s="1"/>
  <c r="AM29" i="20" s="1"/>
  <c r="AM30" i="20" s="1"/>
  <c r="AM31" i="20" s="1"/>
  <c r="AM32" i="20" s="1"/>
  <c r="AM33" i="20" s="1"/>
  <c r="AM34" i="20" s="1"/>
  <c r="AM35" i="20" s="1"/>
  <c r="AM36" i="20" s="1"/>
  <c r="AM37" i="20" s="1"/>
  <c r="AM38" i="20" s="1"/>
  <c r="AM39" i="20" s="1"/>
  <c r="AM41" i="20"/>
  <c r="D23" i="21"/>
  <c r="AP37" i="21"/>
  <c r="AT37" i="21" s="1"/>
  <c r="AP39" i="21"/>
  <c r="N23" i="21"/>
  <c r="R23" i="21"/>
  <c r="W15" i="21" s="1"/>
  <c r="AB15" i="21" s="1"/>
  <c r="AP38" i="21"/>
  <c r="AT38" i="21" s="1"/>
  <c r="AM26" i="22"/>
  <c r="AM27" i="22" s="1"/>
  <c r="AM28" i="22" s="1"/>
  <c r="AM29" i="22" s="1"/>
  <c r="AM30" i="22" s="1"/>
  <c r="AM31" i="22" s="1"/>
  <c r="AM32" i="22" s="1"/>
  <c r="AM33" i="22" s="1"/>
  <c r="AM34" i="22" s="1"/>
  <c r="AM35" i="22" s="1"/>
  <c r="AM36" i="22" s="1"/>
  <c r="AM37" i="22" s="1"/>
  <c r="AM38" i="22" s="1"/>
  <c r="AM39" i="22" s="1"/>
  <c r="AM41" i="22"/>
  <c r="BE10" i="21"/>
  <c r="AR41" i="21"/>
  <c r="AR40" i="21"/>
  <c r="BB15" i="21"/>
  <c r="D18" i="22"/>
  <c r="AP33" i="22"/>
  <c r="AT33" i="22" s="1"/>
  <c r="AX24" i="21"/>
  <c r="AX22" i="21"/>
  <c r="AX17" i="21"/>
  <c r="AX20" i="21"/>
  <c r="AX11" i="21"/>
  <c r="AX19" i="21"/>
  <c r="BD33" i="21"/>
  <c r="BD34" i="21" s="1"/>
  <c r="BD35" i="21" s="1"/>
  <c r="BD36" i="21" s="1"/>
  <c r="AP31" i="21"/>
  <c r="AR34" i="20" l="1"/>
  <c r="AP10" i="20"/>
  <c r="R17" i="20"/>
  <c r="H17" i="20"/>
  <c r="J17" i="20" s="1"/>
  <c r="N17" i="20"/>
  <c r="AR35" i="20"/>
  <c r="AT32" i="20"/>
  <c r="AP35" i="20"/>
  <c r="AP11" i="20"/>
  <c r="H18" i="20"/>
  <c r="J18" i="20" s="1"/>
  <c r="AZ10" i="20" s="1"/>
  <c r="AR34" i="22"/>
  <c r="AT34" i="22" s="1"/>
  <c r="N17" i="22"/>
  <c r="AP11" i="22"/>
  <c r="AP10" i="22"/>
  <c r="AR35" i="22"/>
  <c r="R17" i="22"/>
  <c r="N18" i="22"/>
  <c r="R18" i="22"/>
  <c r="H17" i="22"/>
  <c r="J17" i="22" s="1"/>
  <c r="AP34" i="22"/>
  <c r="H18" i="22"/>
  <c r="J18" i="22" s="1"/>
  <c r="AZ10" i="22" s="1"/>
  <c r="AP5" i="22"/>
  <c r="BD10" i="21"/>
  <c r="BE17" i="21"/>
  <c r="BE19" i="21" s="1"/>
  <c r="BE21" i="21" s="1"/>
  <c r="BE23" i="21" s="1"/>
  <c r="BE11" i="21"/>
  <c r="BE18" i="21" s="1"/>
  <c r="BE20" i="21" s="1"/>
  <c r="BE22" i="21" s="1"/>
  <c r="BE24" i="21" s="1"/>
  <c r="AR10" i="21"/>
  <c r="AR11" i="21" s="1"/>
  <c r="W25" i="21"/>
  <c r="AB25" i="21" s="1"/>
  <c r="AT32" i="22"/>
  <c r="AP34" i="20"/>
  <c r="AP35" i="22"/>
  <c r="BE28" i="21"/>
  <c r="AP40" i="21"/>
  <c r="AT40" i="21" s="1"/>
  <c r="AP41" i="21"/>
  <c r="AT41" i="21" s="1"/>
  <c r="R18" i="20"/>
  <c r="N18" i="20"/>
  <c r="AT39" i="21"/>
  <c r="AP5" i="21"/>
  <c r="H23" i="21"/>
  <c r="J23" i="21" s="1"/>
  <c r="AP37" i="22" l="1"/>
  <c r="AP36" i="22"/>
  <c r="BE23" i="22"/>
  <c r="AR10" i="22"/>
  <c r="AR11" i="22" s="1"/>
  <c r="W20" i="22"/>
  <c r="AB20" i="22" s="1"/>
  <c r="BE10" i="20"/>
  <c r="AR36" i="20"/>
  <c r="AR37" i="20"/>
  <c r="AT35" i="20"/>
  <c r="AZ17" i="22"/>
  <c r="AZ13" i="22"/>
  <c r="AZ14" i="22"/>
  <c r="AZ15" i="22"/>
  <c r="AZ11" i="22"/>
  <c r="AZ16" i="22"/>
  <c r="AZ12" i="22"/>
  <c r="AZ19" i="22"/>
  <c r="AZ18" i="22"/>
  <c r="W20" i="20"/>
  <c r="AB20" i="20" s="1"/>
  <c r="AR10" i="20"/>
  <c r="AR11" i="20" s="1"/>
  <c r="W20" i="21"/>
  <c r="AB20" i="21" s="1"/>
  <c r="AZ10" i="21"/>
  <c r="BD11" i="21"/>
  <c r="BD17" i="21" s="1"/>
  <c r="BD18" i="21" s="1"/>
  <c r="BD19" i="21" s="1"/>
  <c r="BD20" i="21" s="1"/>
  <c r="BD21" i="21" s="1"/>
  <c r="BD22" i="21" s="1"/>
  <c r="BD23" i="21" s="1"/>
  <c r="BD24" i="21" s="1"/>
  <c r="W10" i="22"/>
  <c r="AB10" i="22" s="1"/>
  <c r="AZ16" i="20"/>
  <c r="AZ17" i="20"/>
  <c r="AZ13" i="20"/>
  <c r="AZ19" i="20"/>
  <c r="AZ15" i="20"/>
  <c r="AZ14" i="20"/>
  <c r="AZ11" i="20"/>
  <c r="AZ12" i="20"/>
  <c r="AZ18" i="20"/>
  <c r="W15" i="20"/>
  <c r="AB15" i="20" s="1"/>
  <c r="AX10" i="20"/>
  <c r="BE23" i="20"/>
  <c r="AP36" i="20"/>
  <c r="AP37" i="20"/>
  <c r="BD28" i="21"/>
  <c r="BE29" i="21"/>
  <c r="BE30" i="21" s="1"/>
  <c r="BE31" i="21" s="1"/>
  <c r="BE32" i="21" s="1"/>
  <c r="AR36" i="22"/>
  <c r="AT36" i="22" s="1"/>
  <c r="AT35" i="22"/>
  <c r="AR37" i="22"/>
  <c r="AT37" i="22" s="1"/>
  <c r="BE10" i="22"/>
  <c r="AP27" i="20"/>
  <c r="AB25" i="20"/>
  <c r="W10" i="20"/>
  <c r="AB10" i="20" s="1"/>
  <c r="W25" i="20"/>
  <c r="Z26" i="20" s="1"/>
  <c r="AP26" i="20"/>
  <c r="W25" i="22"/>
  <c r="AP26" i="22"/>
  <c r="W15" i="22"/>
  <c r="AB15" i="22" s="1"/>
  <c r="AX10" i="22"/>
  <c r="AP27" i="22"/>
  <c r="AB25" i="22"/>
  <c r="AT34" i="20"/>
  <c r="AX12" i="20" l="1"/>
  <c r="BB12" i="20" s="1"/>
  <c r="AX13" i="20"/>
  <c r="BB13" i="20" s="1"/>
  <c r="AX16" i="20"/>
  <c r="BB16" i="20" s="1"/>
  <c r="AX18" i="20"/>
  <c r="BB18" i="20" s="1"/>
  <c r="AX17" i="20"/>
  <c r="BB17" i="20" s="1"/>
  <c r="AX11" i="20"/>
  <c r="BB11" i="20" s="1"/>
  <c r="AX19" i="20"/>
  <c r="BB19" i="20" s="1"/>
  <c r="AX15" i="20"/>
  <c r="BB15" i="20" s="1"/>
  <c r="BB10" i="20"/>
  <c r="AX14" i="20"/>
  <c r="BB14" i="20" s="1"/>
  <c r="AZ23" i="21"/>
  <c r="BB23" i="21" s="1"/>
  <c r="AZ19" i="21"/>
  <c r="BB19" i="21" s="1"/>
  <c r="AZ22" i="21"/>
  <c r="BB22" i="21" s="1"/>
  <c r="AZ21" i="21"/>
  <c r="BB21" i="21" s="1"/>
  <c r="AZ11" i="21"/>
  <c r="BB11" i="21" s="1"/>
  <c r="AZ20" i="21"/>
  <c r="BB20" i="21" s="1"/>
  <c r="AZ24" i="21"/>
  <c r="BB24" i="21" s="1"/>
  <c r="AZ18" i="21"/>
  <c r="BB18" i="21" s="1"/>
  <c r="AZ17" i="21"/>
  <c r="BB17" i="21" s="1"/>
  <c r="BB10" i="21"/>
  <c r="BD29" i="21"/>
  <c r="BD30" i="21" s="1"/>
  <c r="BD31" i="21" s="1"/>
  <c r="BD32" i="21" s="1"/>
  <c r="BD23" i="22"/>
  <c r="BE24" i="22"/>
  <c r="BE25" i="22" s="1"/>
  <c r="BE26" i="22" s="1"/>
  <c r="BE27" i="22" s="1"/>
  <c r="BE28" i="22" s="1"/>
  <c r="BE29" i="22" s="1"/>
  <c r="BE30" i="22" s="1"/>
  <c r="BE31" i="22" s="1"/>
  <c r="BE32" i="22" s="1"/>
  <c r="BE24" i="20"/>
  <c r="BE25" i="20" s="1"/>
  <c r="BE26" i="20" s="1"/>
  <c r="BE27" i="20" s="1"/>
  <c r="BE28" i="20" s="1"/>
  <c r="BE29" i="20" s="1"/>
  <c r="BE30" i="20" s="1"/>
  <c r="BE31" i="20" s="1"/>
  <c r="BE32" i="20" s="1"/>
  <c r="BD23" i="20"/>
  <c r="BD10" i="20"/>
  <c r="BE11" i="20"/>
  <c r="BE13" i="20" s="1"/>
  <c r="BE15" i="20" s="1"/>
  <c r="BE17" i="20" s="1"/>
  <c r="BE19" i="20" s="1"/>
  <c r="BE12" i="20"/>
  <c r="BE14" i="20" s="1"/>
  <c r="BE16" i="20" s="1"/>
  <c r="BE18" i="20" s="1"/>
  <c r="AX16" i="22"/>
  <c r="BB16" i="22" s="1"/>
  <c r="AX13" i="22"/>
  <c r="BB13" i="22" s="1"/>
  <c r="BB10" i="22"/>
  <c r="AX14" i="22"/>
  <c r="BB14" i="22" s="1"/>
  <c r="AX15" i="22"/>
  <c r="BB15" i="22" s="1"/>
  <c r="AX19" i="22"/>
  <c r="BB19" i="22" s="1"/>
  <c r="AX17" i="22"/>
  <c r="BB17" i="22" s="1"/>
  <c r="AX11" i="22"/>
  <c r="BB11" i="22" s="1"/>
  <c r="AX18" i="22"/>
  <c r="BB18" i="22" s="1"/>
  <c r="AX12" i="22"/>
  <c r="BB12" i="22" s="1"/>
  <c r="Z26" i="22"/>
  <c r="BE11" i="22"/>
  <c r="BE13" i="22" s="1"/>
  <c r="BE15" i="22" s="1"/>
  <c r="BE17" i="22" s="1"/>
  <c r="BE19" i="22" s="1"/>
  <c r="BD10" i="22"/>
  <c r="BD11" i="22" s="1"/>
  <c r="BE12" i="22"/>
  <c r="BE14" i="22" s="1"/>
  <c r="BE16" i="22" s="1"/>
  <c r="BE18" i="22" s="1"/>
  <c r="AT37" i="20"/>
  <c r="AT36" i="20"/>
  <c r="BD12" i="22" l="1"/>
  <c r="BD13" i="22" s="1"/>
  <c r="BD14" i="22" s="1"/>
  <c r="BD15" i="22" s="1"/>
  <c r="BD16" i="22" s="1"/>
  <c r="BD17" i="22" s="1"/>
  <c r="BD18" i="22" s="1"/>
  <c r="BD19" i="22" s="1"/>
  <c r="BD24" i="22"/>
  <c r="BD25" i="22" s="1"/>
  <c r="BD26" i="22" s="1"/>
  <c r="BD27" i="22" s="1"/>
  <c r="BD28" i="22" s="1"/>
  <c r="BD29" i="22" s="1"/>
  <c r="BD30" i="22" s="1"/>
  <c r="BD31" i="22" s="1"/>
  <c r="BD32" i="22" s="1"/>
  <c r="BD11" i="20"/>
  <c r="BD12" i="20" s="1"/>
  <c r="BD13" i="20" s="1"/>
  <c r="BD14" i="20" s="1"/>
  <c r="BD15" i="20" s="1"/>
  <c r="BD16" i="20" s="1"/>
  <c r="BD17" i="20" s="1"/>
  <c r="BD18" i="20" s="1"/>
  <c r="BD19" i="20" s="1"/>
  <c r="BD24" i="20"/>
  <c r="BD25" i="20" s="1"/>
  <c r="BD26" i="20" s="1"/>
  <c r="BD27" i="20" s="1"/>
  <c r="BD28" i="20" s="1"/>
  <c r="BD29" i="20" s="1"/>
  <c r="BD30" i="20" s="1"/>
  <c r="BD31" i="20" s="1"/>
  <c r="BD32" i="20" s="1"/>
</calcChain>
</file>

<file path=xl/sharedStrings.xml><?xml version="1.0" encoding="utf-8"?>
<sst xmlns="http://schemas.openxmlformats.org/spreadsheetml/2006/main" count="363" uniqueCount="92">
  <si>
    <t>円</t>
    <rPh sb="0" eb="1">
      <t>エン</t>
    </rPh>
    <phoneticPr fontId="2"/>
  </si>
  <si>
    <t>１ヶ月の使用日数</t>
    <rPh sb="2" eb="3">
      <t>ゲツ</t>
    </rPh>
    <rPh sb="4" eb="6">
      <t>シヨウ</t>
    </rPh>
    <rPh sb="6" eb="8">
      <t>ニッスウ</t>
    </rPh>
    <phoneticPr fontId="2"/>
  </si>
  <si>
    <t>１日の使用時間</t>
    <rPh sb="1" eb="2">
      <t>ニチ</t>
    </rPh>
    <rPh sb="3" eb="5">
      <t>シヨウ</t>
    </rPh>
    <rPh sb="5" eb="7">
      <t>ジカン</t>
    </rPh>
    <phoneticPr fontId="2"/>
  </si>
  <si>
    <t>時間</t>
    <rPh sb="0" eb="2">
      <t>ジカン</t>
    </rPh>
    <phoneticPr fontId="2"/>
  </si>
  <si>
    <t>電気料金(1kW/h)</t>
    <rPh sb="0" eb="2">
      <t>デンキ</t>
    </rPh>
    <rPh sb="2" eb="4">
      <t>リョウキン</t>
    </rPh>
    <phoneticPr fontId="2"/>
  </si>
  <si>
    <t>１日の電気代</t>
    <rPh sb="1" eb="2">
      <t>ニチ</t>
    </rPh>
    <rPh sb="3" eb="6">
      <t>デンキダイ</t>
    </rPh>
    <phoneticPr fontId="2"/>
  </si>
  <si>
    <t>１ヶ月の電気代</t>
    <rPh sb="2" eb="3">
      <t>ゲツ</t>
    </rPh>
    <rPh sb="4" eb="7">
      <t>デンキダイ</t>
    </rPh>
    <phoneticPr fontId="2"/>
  </si>
  <si>
    <t>日</t>
    <rPh sb="0" eb="1">
      <t>ニチ</t>
    </rPh>
    <phoneticPr fontId="2"/>
  </si>
  <si>
    <t>１年の電気代</t>
    <rPh sb="1" eb="2">
      <t>ネン</t>
    </rPh>
    <rPh sb="3" eb="6">
      <t>デンキダイ</t>
    </rPh>
    <phoneticPr fontId="2"/>
  </si>
  <si>
    <t>kg</t>
    <phoneticPr fontId="2"/>
  </si>
  <si>
    <t>毎日</t>
    <rPh sb="0" eb="2">
      <t>マイニチ</t>
    </rPh>
    <phoneticPr fontId="2"/>
  </si>
  <si>
    <t>kWh</t>
    <phoneticPr fontId="2"/>
  </si>
  <si>
    <t>1年間の電力量</t>
    <rPh sb="1" eb="3">
      <t>ネンカン</t>
    </rPh>
    <rPh sb="4" eb="6">
      <t>デンリョク</t>
    </rPh>
    <rPh sb="6" eb="7">
      <t>リョウ</t>
    </rPh>
    <phoneticPr fontId="2"/>
  </si>
  <si>
    <t>W</t>
    <phoneticPr fontId="2"/>
  </si>
  <si>
    <t>1本当り消費電力</t>
    <rPh sb="1" eb="2">
      <t>ホン</t>
    </rPh>
    <rPh sb="2" eb="3">
      <t>アタ</t>
    </rPh>
    <rPh sb="4" eb="6">
      <t>ショウヒ</t>
    </rPh>
    <rPh sb="6" eb="8">
      <t>デンリョク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</si>
  <si>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</si>
  <si>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</si>
  <si>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</si>
  <si>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</si>
  <si>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</si>
  <si>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</si>
  <si>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</si>
  <si>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</si>
  <si>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</si>
  <si>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</si>
  <si>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1年は、365.25日(閏年込み)、1ヶ月は、30.4375日。</t>
  </si>
  <si>
    <t>電気料金の計算</t>
    <rPh sb="0" eb="2">
      <t>デンキ</t>
    </rPh>
    <rPh sb="2" eb="4">
      <t>リョウキン</t>
    </rPh>
    <rPh sb="5" eb="7">
      <t>ケイサン</t>
    </rPh>
    <phoneticPr fontId="2"/>
  </si>
  <si>
    <r>
      <t>１年のCo</t>
    </r>
    <r>
      <rPr>
        <vertAlign val="subscript"/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>排出量</t>
    </r>
    <rPh sb="1" eb="2">
      <t>ネン</t>
    </rPh>
    <rPh sb="6" eb="8">
      <t>ハイシュツ</t>
    </rPh>
    <rPh sb="8" eb="9">
      <t>リョウ</t>
    </rPh>
    <phoneticPr fontId="2"/>
  </si>
  <si>
    <t>取り換え時期</t>
    <rPh sb="0" eb="1">
      <t>ト</t>
    </rPh>
    <rPh sb="2" eb="3">
      <t>カ</t>
    </rPh>
    <rPh sb="4" eb="6">
      <t>ジキ</t>
    </rPh>
    <phoneticPr fontId="2"/>
  </si>
  <si>
    <t>円</t>
    <rPh sb="0" eb="1">
      <t>エン</t>
    </rPh>
    <phoneticPr fontId="2"/>
  </si>
  <si>
    <t>日付用</t>
    <rPh sb="0" eb="2">
      <t>ヒヅケ</t>
    </rPh>
    <rPh sb="2" eb="3">
      <t>ヨウ</t>
    </rPh>
    <phoneticPr fontId="2"/>
  </si>
  <si>
    <r>
      <t>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削減</t>
    </r>
    <rPh sb="3" eb="5">
      <t>サクゲン</t>
    </rPh>
    <phoneticPr fontId="2"/>
  </si>
  <si>
    <t>LED蛍光灯</t>
    <rPh sb="3" eb="6">
      <t>ケイコウトウ</t>
    </rPh>
    <phoneticPr fontId="2"/>
  </si>
  <si>
    <t>グラフの年度</t>
    <rPh sb="4" eb="6">
      <t>ネンド</t>
    </rPh>
    <phoneticPr fontId="2"/>
  </si>
  <si>
    <t>既設蛍光灯電気代</t>
    <rPh sb="0" eb="2">
      <t>キセツ</t>
    </rPh>
    <rPh sb="2" eb="5">
      <t>ケイコウトウ</t>
    </rPh>
    <rPh sb="5" eb="8">
      <t>デンキダイ</t>
    </rPh>
    <phoneticPr fontId="2"/>
  </si>
  <si>
    <t>LED電気代</t>
    <rPh sb="3" eb="6">
      <t>デンキダイ</t>
    </rPh>
    <phoneticPr fontId="2"/>
  </si>
  <si>
    <t>節電費用</t>
    <rPh sb="0" eb="2">
      <t>セツデン</t>
    </rPh>
    <rPh sb="2" eb="4">
      <t>ヒヨウ</t>
    </rPh>
    <phoneticPr fontId="2"/>
  </si>
  <si>
    <t>取り換え回数</t>
    <rPh sb="0" eb="1">
      <t>ト</t>
    </rPh>
    <rPh sb="2" eb="3">
      <t>カ</t>
    </rPh>
    <rPh sb="4" eb="6">
      <t>カイスウ</t>
    </rPh>
    <phoneticPr fontId="2"/>
  </si>
  <si>
    <t>取り換えに掛る費用及びランプ代</t>
    <rPh sb="0" eb="1">
      <t>ト</t>
    </rPh>
    <rPh sb="2" eb="3">
      <t>カ</t>
    </rPh>
    <rPh sb="5" eb="6">
      <t>カカ</t>
    </rPh>
    <rPh sb="7" eb="9">
      <t>ヒヨウ</t>
    </rPh>
    <rPh sb="9" eb="10">
      <t>オヨ</t>
    </rPh>
    <rPh sb="14" eb="15">
      <t>ダイ</t>
    </rPh>
    <phoneticPr fontId="2"/>
  </si>
  <si>
    <t>年間で掛る取り換え費(１０年で見た)</t>
    <rPh sb="0" eb="2">
      <t>ネンカン</t>
    </rPh>
    <rPh sb="3" eb="4">
      <t>カカ</t>
    </rPh>
    <rPh sb="5" eb="6">
      <t>ト</t>
    </rPh>
    <rPh sb="7" eb="8">
      <t>カ</t>
    </rPh>
    <rPh sb="9" eb="10">
      <t>ヒ</t>
    </rPh>
    <rPh sb="13" eb="14">
      <t>ネン</t>
    </rPh>
    <rPh sb="15" eb="16">
      <t>ミ</t>
    </rPh>
    <phoneticPr fontId="2"/>
  </si>
  <si>
    <t>１年</t>
    <rPh sb="1" eb="2">
      <t>ネン</t>
    </rPh>
    <phoneticPr fontId="2"/>
  </si>
  <si>
    <t>１か月</t>
    <rPh sb="2" eb="3">
      <t>ゲツ</t>
    </rPh>
    <phoneticPr fontId="2"/>
  </si>
  <si>
    <r>
      <t>ＣＯ</t>
    </r>
    <r>
      <rPr>
        <vertAlign val="subscript"/>
        <sz val="11"/>
        <color indexed="8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</rPr>
      <t>削減量</t>
    </r>
    <rPh sb="3" eb="5">
      <t>サクゲン</t>
    </rPh>
    <rPh sb="5" eb="6">
      <t>リョウ</t>
    </rPh>
    <phoneticPr fontId="2"/>
  </si>
  <si>
    <t>CO2</t>
    <phoneticPr fontId="2"/>
  </si>
  <si>
    <t>1日</t>
    <rPh sb="1" eb="2">
      <t>ニチ</t>
    </rPh>
    <phoneticPr fontId="2"/>
  </si>
  <si>
    <t>ランプ仕様</t>
    <rPh sb="3" eb="5">
      <t>シヨウ</t>
    </rPh>
    <phoneticPr fontId="2"/>
  </si>
  <si>
    <t>■設定条件</t>
    <rPh sb="1" eb="3">
      <t>セッテイ</t>
    </rPh>
    <rPh sb="3" eb="5">
      <t>ジョウケン</t>
    </rPh>
    <phoneticPr fontId="2"/>
  </si>
  <si>
    <t>年間削減量</t>
    <rPh sb="0" eb="2">
      <t>ネンカン</t>
    </rPh>
    <rPh sb="2" eb="4">
      <t>サクゲン</t>
    </rPh>
    <rPh sb="4" eb="5">
      <t>リョウ</t>
    </rPh>
    <phoneticPr fontId="2"/>
  </si>
  <si>
    <t>削減比率</t>
    <rPh sb="0" eb="2">
      <t>サクゲン</t>
    </rPh>
    <rPh sb="2" eb="4">
      <t>ヒリツ</t>
    </rPh>
    <phoneticPr fontId="2"/>
  </si>
  <si>
    <t>％</t>
    <phoneticPr fontId="2"/>
  </si>
  <si>
    <t>kg</t>
    <phoneticPr fontId="2"/>
  </si>
  <si>
    <t>年間電気代</t>
    <rPh sb="0" eb="2">
      <t>ネンカン</t>
    </rPh>
    <rPh sb="2" eb="4">
      <t>デンキ</t>
    </rPh>
    <rPh sb="4" eb="5">
      <t>ダイ</t>
    </rPh>
    <phoneticPr fontId="2"/>
  </si>
  <si>
    <r>
      <t>年間CO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削減</t>
    </r>
    <rPh sb="0" eb="2">
      <t>ネンカン</t>
    </rPh>
    <rPh sb="5" eb="7">
      <t>サクゲン</t>
    </rPh>
    <phoneticPr fontId="2"/>
  </si>
  <si>
    <t>年間kWhの差</t>
    <rPh sb="0" eb="2">
      <t>ネンカン</t>
    </rPh>
    <rPh sb="6" eb="7">
      <t>サ</t>
    </rPh>
    <phoneticPr fontId="2"/>
  </si>
  <si>
    <t>kWh</t>
    <phoneticPr fontId="2"/>
  </si>
  <si>
    <r>
      <t>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排出係数　→</t>
    </r>
    <rPh sb="3" eb="5">
      <t>ハイシュツ</t>
    </rPh>
    <rPh sb="5" eb="7">
      <t>ケイスウ</t>
    </rPh>
    <phoneticPr fontId="2"/>
  </si>
  <si>
    <r>
      <t>※年間CO</t>
    </r>
    <r>
      <rPr>
        <vertAlign val="subscript"/>
        <sz val="11"/>
        <color indexed="8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</rPr>
      <t>排出量は、以下の条件で算出しています。</t>
    </r>
    <rPh sb="1" eb="3">
      <t>ネンカン</t>
    </rPh>
    <rPh sb="6" eb="8">
      <t>ハイシュツ</t>
    </rPh>
    <rPh sb="8" eb="9">
      <t>リョウ</t>
    </rPh>
    <rPh sb="11" eb="13">
      <t>イカ</t>
    </rPh>
    <rPh sb="14" eb="16">
      <t>ジョウケン</t>
    </rPh>
    <rPh sb="17" eb="19">
      <t>サンシュツ</t>
    </rPh>
    <phoneticPr fontId="2"/>
  </si>
  <si>
    <t>消費電力×灯数×点灯時間÷１０００(W→kWh変換）</t>
    <rPh sb="0" eb="2">
      <t>ショウヒ</t>
    </rPh>
    <rPh sb="2" eb="4">
      <t>デンリョク</t>
    </rPh>
    <rPh sb="5" eb="6">
      <t>トウ</t>
    </rPh>
    <rPh sb="6" eb="7">
      <t>スウ</t>
    </rPh>
    <rPh sb="8" eb="10">
      <t>テントウ</t>
    </rPh>
    <rPh sb="10" eb="12">
      <t>ジカン</t>
    </rPh>
    <rPh sb="23" eb="25">
      <t>ヘンカン</t>
    </rPh>
    <phoneticPr fontId="2"/>
  </si>
  <si>
    <t>1日の電気代：</t>
    <rPh sb="1" eb="2">
      <t>ニチ</t>
    </rPh>
    <rPh sb="3" eb="6">
      <t>デンキダイ</t>
    </rPh>
    <phoneticPr fontId="2"/>
  </si>
  <si>
    <t>１ヶ月の点灯日数</t>
    <rPh sb="2" eb="3">
      <t>ゲツ</t>
    </rPh>
    <rPh sb="4" eb="6">
      <t>テントウ</t>
    </rPh>
    <rPh sb="6" eb="8">
      <t>ニッスウ</t>
    </rPh>
    <phoneticPr fontId="2"/>
  </si>
  <si>
    <t>１日の点灯時間</t>
    <rPh sb="1" eb="2">
      <t>ニチ</t>
    </rPh>
    <rPh sb="3" eb="5">
      <t>テントウ</t>
    </rPh>
    <rPh sb="5" eb="7">
      <t>ジカン</t>
    </rPh>
    <phoneticPr fontId="2"/>
  </si>
  <si>
    <t>消費電力×灯数×点灯時間×点灯日数×12</t>
    <rPh sb="0" eb="2">
      <t>ショウヒ</t>
    </rPh>
    <rPh sb="2" eb="4">
      <t>デンリョク</t>
    </rPh>
    <rPh sb="5" eb="6">
      <t>トウ</t>
    </rPh>
    <rPh sb="6" eb="7">
      <t>スウ</t>
    </rPh>
    <rPh sb="8" eb="10">
      <t>テントウ</t>
    </rPh>
    <rPh sb="10" eb="12">
      <t>ジカン</t>
    </rPh>
    <rPh sb="13" eb="15">
      <t>テントウ</t>
    </rPh>
    <rPh sb="15" eb="17">
      <t>ニッスウ</t>
    </rPh>
    <phoneticPr fontId="2"/>
  </si>
  <si>
    <t>年間消費電力：</t>
    <rPh sb="0" eb="2">
      <t>ネンカン</t>
    </rPh>
    <rPh sb="2" eb="4">
      <t>ショウヒ</t>
    </rPh>
    <rPh sb="4" eb="6">
      <t>デンリョク</t>
    </rPh>
    <phoneticPr fontId="2"/>
  </si>
  <si>
    <r>
      <t>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排出量：</t>
    </r>
    <rPh sb="3" eb="5">
      <t>ハイシュツ</t>
    </rPh>
    <rPh sb="5" eb="6">
      <t>リョウ</t>
    </rPh>
    <phoneticPr fontId="2"/>
  </si>
  <si>
    <r>
      <t>消費電力×灯数×点灯時間×点灯日数×CO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排出係数×１２÷１０００</t>
    </r>
    <rPh sb="0" eb="2">
      <t>ショウヒ</t>
    </rPh>
    <rPh sb="2" eb="4">
      <t>デンリョク</t>
    </rPh>
    <rPh sb="5" eb="6">
      <t>トウ</t>
    </rPh>
    <rPh sb="6" eb="7">
      <t>スウ</t>
    </rPh>
    <rPh sb="8" eb="10">
      <t>テントウ</t>
    </rPh>
    <rPh sb="10" eb="12">
      <t>ジカン</t>
    </rPh>
    <rPh sb="13" eb="15">
      <t>テントウ</t>
    </rPh>
    <rPh sb="15" eb="17">
      <t>ニッスウ</t>
    </rPh>
    <rPh sb="21" eb="23">
      <t>ハイシュツ</t>
    </rPh>
    <rPh sb="23" eb="25">
      <t>ケイスウ</t>
    </rPh>
    <phoneticPr fontId="2"/>
  </si>
  <si>
    <t>ＬＥＤランプ</t>
    <phoneticPr fontId="2"/>
  </si>
  <si>
    <t>既設のランプ</t>
    <rPh sb="0" eb="2">
      <t>キセツ</t>
    </rPh>
    <phoneticPr fontId="2"/>
  </si>
  <si>
    <t>ランプ交換費用</t>
    <rPh sb="3" eb="5">
      <t>コウカン</t>
    </rPh>
    <rPh sb="5" eb="7">
      <t>ヒヨウ</t>
    </rPh>
    <phoneticPr fontId="2"/>
  </si>
  <si>
    <t>LEDランプ</t>
    <phoneticPr fontId="2"/>
  </si>
  <si>
    <t>既設のランプ寿命</t>
    <rPh sb="0" eb="2">
      <t>キセツ</t>
    </rPh>
    <rPh sb="6" eb="8">
      <t>ジュミョウ</t>
    </rPh>
    <phoneticPr fontId="2"/>
  </si>
  <si>
    <t>ＬＥＤランプ寿命</t>
    <rPh sb="6" eb="8">
      <t>ジュミョウ</t>
    </rPh>
    <phoneticPr fontId="2"/>
  </si>
  <si>
    <t>台</t>
    <rPh sb="0" eb="1">
      <t>ダイ</t>
    </rPh>
    <phoneticPr fontId="2"/>
  </si>
  <si>
    <t>既存ランプ</t>
    <rPh sb="0" eb="2">
      <t>キゾン</t>
    </rPh>
    <phoneticPr fontId="2"/>
  </si>
  <si>
    <t>ＬＥＤ</t>
    <phoneticPr fontId="2"/>
  </si>
  <si>
    <t>既設のランプ数</t>
    <rPh sb="0" eb="2">
      <t>キセツ</t>
    </rPh>
    <rPh sb="6" eb="7">
      <t>スウ</t>
    </rPh>
    <phoneticPr fontId="2"/>
  </si>
  <si>
    <t>⇒</t>
    <phoneticPr fontId="2"/>
  </si>
  <si>
    <t>入力箇所</t>
    <rPh sb="0" eb="2">
      <t>ニュウリョク</t>
    </rPh>
    <rPh sb="2" eb="4">
      <t>カショ</t>
    </rPh>
    <phoneticPr fontId="2"/>
  </si>
  <si>
    <t>ロック箇所</t>
    <rPh sb="3" eb="5">
      <t>カショ</t>
    </rPh>
    <phoneticPr fontId="2"/>
  </si>
  <si>
    <t>☆年間電気代比較</t>
    <rPh sb="1" eb="3">
      <t>ネンカン</t>
    </rPh>
    <rPh sb="3" eb="6">
      <t>デンキダイ</t>
    </rPh>
    <rPh sb="6" eb="8">
      <t>ヒカク</t>
    </rPh>
    <phoneticPr fontId="2"/>
  </si>
  <si>
    <t>既設の蛍光灯ランプ</t>
    <rPh sb="0" eb="2">
      <t>キセツ</t>
    </rPh>
    <rPh sb="3" eb="6">
      <t>ケイコウトウ</t>
    </rPh>
    <phoneticPr fontId="2"/>
  </si>
  <si>
    <t>松栄製ＬＥＤランプ</t>
    <rPh sb="0" eb="2">
      <t>ショウエイ</t>
    </rPh>
    <rPh sb="2" eb="3">
      <t>セイ</t>
    </rPh>
    <phoneticPr fontId="2"/>
  </si>
  <si>
    <t>1台当り消費電力</t>
    <rPh sb="1" eb="2">
      <t>ダイ</t>
    </rPh>
    <rPh sb="2" eb="3">
      <t>アタ</t>
    </rPh>
    <rPh sb="4" eb="6">
      <t>ショウヒ</t>
    </rPh>
    <rPh sb="6" eb="8">
      <t>デンリョク</t>
    </rPh>
    <phoneticPr fontId="2"/>
  </si>
  <si>
    <t>既存蛍光灯</t>
    <rPh sb="0" eb="2">
      <t>キゾン</t>
    </rPh>
    <rPh sb="2" eb="5">
      <t>ケイコウトウ</t>
    </rPh>
    <phoneticPr fontId="2"/>
  </si>
  <si>
    <t>既存天井灯</t>
    <rPh sb="0" eb="2">
      <t>キゾン</t>
    </rPh>
    <rPh sb="2" eb="4">
      <t>テンジョウ</t>
    </rPh>
    <rPh sb="4" eb="5">
      <t>トウ</t>
    </rPh>
    <phoneticPr fontId="2"/>
  </si>
  <si>
    <t>LED天井灯</t>
    <rPh sb="3" eb="5">
      <t>テンジョウ</t>
    </rPh>
    <rPh sb="5" eb="6">
      <t>トウ</t>
    </rPh>
    <phoneticPr fontId="2"/>
  </si>
  <si>
    <t>ランプ交換時期</t>
    <rPh sb="3" eb="5">
      <t>コウカン</t>
    </rPh>
    <rPh sb="5" eb="7">
      <t>ジキ</t>
    </rPh>
    <phoneticPr fontId="2"/>
  </si>
  <si>
    <t>年後</t>
    <rPh sb="0" eb="1">
      <t>ネン</t>
    </rPh>
    <rPh sb="1" eb="2">
      <t>ゴ</t>
    </rPh>
    <phoneticPr fontId="2"/>
  </si>
  <si>
    <t>既設ランプ</t>
    <rPh sb="0" eb="2">
      <t>キセツ</t>
    </rPh>
    <phoneticPr fontId="2"/>
  </si>
  <si>
    <t>※</t>
    <phoneticPr fontId="2"/>
  </si>
  <si>
    <t>年間の交換不要</t>
    <rPh sb="0" eb="2">
      <t>ネンカン</t>
    </rPh>
    <rPh sb="3" eb="5">
      <t>コウカン</t>
    </rPh>
    <rPh sb="5" eb="7">
      <t>フヨウ</t>
    </rPh>
    <phoneticPr fontId="2"/>
  </si>
  <si>
    <t>既設の天井灯</t>
    <rPh sb="0" eb="2">
      <t>キセツ</t>
    </rPh>
    <rPh sb="3" eb="5">
      <t>テンジョウ</t>
    </rPh>
    <rPh sb="5" eb="6">
      <t>トウ</t>
    </rPh>
    <phoneticPr fontId="2"/>
  </si>
  <si>
    <t>松栄製ＬＥＤ天井灯</t>
    <rPh sb="0" eb="2">
      <t>ショウエイ</t>
    </rPh>
    <rPh sb="2" eb="3">
      <t>セイ</t>
    </rPh>
    <rPh sb="6" eb="8">
      <t>テンジョウ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</si>
</sst>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.0_ "/>
    <numFmt numFmtId="177" formatCode="0_ "/>
    <numFmt numFmtId="178" formatCode="0.00_ "/>
    <numFmt numFmtId="179" formatCode="[$¥-411]#,##0;[$¥-411]#,##0"/>
    <numFmt numFmtId="180" formatCode="#,##0_ "/>
    <numFmt numFmtId="188" formatCode="0.000_ "/>
    <numFmt numFmtId="193" formatCode="#,##0.0;[Red]\-#,##0.0"/>
  </numFmts>
  <fonts count="37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bscript"/>
      <sz val="10"/>
      <color indexed="8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8"/>
      <color indexed="8"/>
      <name val="HG明朝B"/>
      <family val="1"/>
      <charset val="128"/>
    </font>
    <font>
      <sz val="18"/>
      <color indexed="8"/>
      <name val="ＭＳ Ｐゴシック"/>
      <family val="3"/>
      <charset val="128"/>
    </font>
    <font>
      <b/>
      <sz val="18"/>
      <color indexed="8"/>
      <name val="HG明朝B"/>
      <family val="1"/>
      <charset val="128"/>
    </font>
    <font>
      <sz val="14"/>
      <color indexed="53"/>
      <name val="ＭＳ Ｐゴシック"/>
      <family val="3"/>
      <charset val="128"/>
    </font>
    <font>
      <sz val="11"/>
      <color indexed="53"/>
      <name val="HG明朝B"/>
      <family val="1"/>
      <charset val="128"/>
    </font>
    <font>
      <sz val="11"/>
      <color indexed="53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HGS明朝B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Border="1">
      <alignment vertical="center"/>
    </xf>
    <xf numFmtId="0" fontId="0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0" xfId="0" applyNumberFormat="1" applyFont="1">
      <alignment vertical="center"/>
    </xf>
    <xf numFmtId="0" fontId="15" fillId="0" borderId="0" xfId="0" applyFont="1" applyBorder="1">
      <alignment vertical="center"/>
    </xf>
    <xf numFmtId="0" fontId="0" fillId="0" borderId="0" xfId="0" applyNumberFormat="1" applyFont="1" applyBorder="1">
      <alignment vertical="center"/>
    </xf>
    <xf numFmtId="0" fontId="15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0" borderId="3" xfId="0" applyBorder="1">
      <alignment vertical="center"/>
    </xf>
    <xf numFmtId="178" fontId="15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3" xfId="0" applyFont="1" applyBorder="1">
      <alignment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7" xfId="0" applyNumberFormat="1" applyFont="1" applyBorder="1">
      <alignment vertical="center"/>
    </xf>
    <xf numFmtId="180" fontId="15" fillId="0" borderId="6" xfId="0" applyNumberFormat="1" applyFont="1" applyBorder="1">
      <alignment vertical="center"/>
    </xf>
    <xf numFmtId="0" fontId="15" fillId="0" borderId="6" xfId="0" applyNumberFormat="1" applyFont="1" applyBorder="1">
      <alignment vertical="center"/>
    </xf>
    <xf numFmtId="0" fontId="15" fillId="0" borderId="7" xfId="0" applyNumberFormat="1" applyFont="1" applyBorder="1">
      <alignment vertical="center"/>
    </xf>
    <xf numFmtId="6" fontId="15" fillId="0" borderId="6" xfId="2" applyFont="1" applyBorder="1">
      <alignment vertical="center"/>
    </xf>
    <xf numFmtId="6" fontId="15" fillId="0" borderId="6" xfId="2" applyNumberFormat="1" applyFont="1" applyBorder="1">
      <alignment vertical="center"/>
    </xf>
    <xf numFmtId="6" fontId="15" fillId="0" borderId="7" xfId="2" applyNumberFormat="1" applyFont="1" applyBorder="1">
      <alignment vertical="center"/>
    </xf>
    <xf numFmtId="0" fontId="15" fillId="0" borderId="7" xfId="0" applyNumberFormat="1" applyFont="1" applyFill="1" applyBorder="1">
      <alignment vertical="center"/>
    </xf>
    <xf numFmtId="179" fontId="15" fillId="0" borderId="6" xfId="0" applyNumberFormat="1" applyFont="1" applyBorder="1" applyAlignment="1">
      <alignment horizontal="right" vertical="center"/>
    </xf>
    <xf numFmtId="179" fontId="15" fillId="0" borderId="7" xfId="0" applyNumberFormat="1" applyFont="1" applyBorder="1" applyAlignment="1">
      <alignment horizontal="right" vertical="center"/>
    </xf>
    <xf numFmtId="179" fontId="15" fillId="0" borderId="6" xfId="2" applyNumberFormat="1" applyFont="1" applyBorder="1" applyAlignment="1">
      <alignment horizontal="right" vertical="center"/>
    </xf>
    <xf numFmtId="179" fontId="15" fillId="0" borderId="7" xfId="2" applyNumberFormat="1" applyFont="1" applyBorder="1" applyAlignment="1">
      <alignment horizontal="right" vertical="center"/>
    </xf>
    <xf numFmtId="179" fontId="15" fillId="0" borderId="6" xfId="0" applyNumberFormat="1" applyFont="1" applyBorder="1">
      <alignment vertical="center"/>
    </xf>
    <xf numFmtId="179" fontId="15" fillId="0" borderId="7" xfId="0" applyNumberFormat="1" applyFont="1" applyBorder="1">
      <alignment vertical="center"/>
    </xf>
    <xf numFmtId="0" fontId="18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Fill="1" applyBorder="1">
      <alignment vertical="center"/>
    </xf>
    <xf numFmtId="177" fontId="15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80" fontId="0" fillId="0" borderId="7" xfId="0" applyNumberForma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88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0" xfId="0" applyFont="1" applyBorder="1">
      <alignment vertical="center"/>
    </xf>
    <xf numFmtId="0" fontId="0" fillId="0" borderId="0" xfId="0" applyNumberFormat="1" applyBorder="1" applyAlignment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15" fillId="0" borderId="6" xfId="0" applyNumberFormat="1" applyFont="1" applyFill="1" applyBorder="1">
      <alignment vertical="center"/>
    </xf>
    <xf numFmtId="6" fontId="15" fillId="0" borderId="6" xfId="2" applyFont="1" applyFill="1" applyBorder="1">
      <alignment vertical="center"/>
    </xf>
    <xf numFmtId="179" fontId="15" fillId="0" borderId="6" xfId="0" applyNumberFormat="1" applyFont="1" applyFill="1" applyBorder="1" applyAlignment="1">
      <alignment horizontal="right" vertical="center"/>
    </xf>
    <xf numFmtId="179" fontId="15" fillId="0" borderId="6" xfId="2" applyNumberFormat="1" applyFont="1" applyFill="1" applyBorder="1" applyAlignment="1">
      <alignment horizontal="right" vertical="center"/>
    </xf>
    <xf numFmtId="179" fontId="15" fillId="0" borderId="6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6" xfId="0" applyBorder="1">
      <alignment vertical="center"/>
    </xf>
    <xf numFmtId="180" fontId="15" fillId="0" borderId="0" xfId="0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14" fillId="0" borderId="0" xfId="0" applyFont="1" applyBorder="1">
      <alignment vertical="center"/>
    </xf>
    <xf numFmtId="38" fontId="15" fillId="0" borderId="0" xfId="1" applyFont="1" applyBorder="1" applyAlignment="1">
      <alignment horizontal="right" vertical="center"/>
    </xf>
    <xf numFmtId="6" fontId="15" fillId="0" borderId="0" xfId="2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88" fontId="0" fillId="0" borderId="0" xfId="0" applyNumberFormat="1" applyFont="1" applyBorder="1">
      <alignment vertical="center"/>
    </xf>
    <xf numFmtId="38" fontId="27" fillId="0" borderId="0" xfId="1" applyFont="1" applyBorder="1" applyAlignment="1">
      <alignment horizontal="right" vertical="center"/>
    </xf>
    <xf numFmtId="38" fontId="0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>
      <alignment vertical="center"/>
    </xf>
    <xf numFmtId="176" fontId="15" fillId="0" borderId="8" xfId="0" applyNumberFormat="1" applyFont="1" applyFill="1" applyBorder="1">
      <alignment vertical="center"/>
    </xf>
    <xf numFmtId="0" fontId="0" fillId="0" borderId="5" xfId="0" applyFill="1" applyBorder="1">
      <alignment vertical="center"/>
    </xf>
    <xf numFmtId="180" fontId="15" fillId="0" borderId="0" xfId="0" applyNumberFormat="1" applyFont="1" applyBorder="1">
      <alignment vertical="center"/>
    </xf>
    <xf numFmtId="0" fontId="15" fillId="0" borderId="0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5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38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188" fontId="0" fillId="0" borderId="4" xfId="0" applyNumberFormat="1" applyBorder="1" applyAlignment="1">
      <alignment horizontal="center" vertical="center"/>
    </xf>
    <xf numFmtId="188" fontId="0" fillId="0" borderId="5" xfId="0" applyNumberFormat="1" applyBorder="1" applyAlignment="1">
      <alignment horizontal="center" vertical="center"/>
    </xf>
    <xf numFmtId="180" fontId="0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center" vertical="center"/>
    </xf>
    <xf numFmtId="188" fontId="0" fillId="0" borderId="2" xfId="0" applyNumberFormat="1" applyBorder="1" applyAlignment="1">
      <alignment horizontal="center" vertical="center"/>
    </xf>
    <xf numFmtId="188" fontId="0" fillId="0" borderId="3" xfId="0" applyNumberForma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6" fillId="6" borderId="13" xfId="0" applyNumberFormat="1" applyFont="1" applyFill="1" applyBorder="1" applyAlignment="1" applyProtection="1">
      <alignment horizontal="right" vertical="center"/>
    </xf>
    <xf numFmtId="180" fontId="16" fillId="6" borderId="15" xfId="0" applyNumberFormat="1" applyFont="1" applyFill="1" applyBorder="1" applyAlignment="1" applyProtection="1">
      <alignment horizontal="right" vertical="center"/>
    </xf>
    <xf numFmtId="0" fontId="16" fillId="6" borderId="15" xfId="0" applyNumberFormat="1" applyFont="1" applyFill="1" applyBorder="1" applyAlignment="1" applyProtection="1">
      <alignment horizontal="center" vertical="center"/>
    </xf>
    <xf numFmtId="0" fontId="16" fillId="6" borderId="9" xfId="0" applyNumberFormat="1" applyFont="1" applyFill="1" applyBorder="1" applyAlignment="1" applyProtection="1">
      <alignment horizontal="center" vertical="center"/>
    </xf>
    <xf numFmtId="180" fontId="35" fillId="6" borderId="15" xfId="0" applyNumberFormat="1" applyFont="1" applyFill="1" applyBorder="1" applyAlignment="1" applyProtection="1">
      <alignment horizontal="right" vertical="center"/>
    </xf>
    <xf numFmtId="180" fontId="16" fillId="6" borderId="9" xfId="0" applyNumberFormat="1" applyFont="1" applyFill="1" applyBorder="1" applyAlignment="1" applyProtection="1">
      <alignment horizontal="center" vertical="center"/>
    </xf>
    <xf numFmtId="0" fontId="16" fillId="6" borderId="13" xfId="0" applyNumberFormat="1" applyFont="1" applyFill="1" applyBorder="1" applyAlignment="1" applyProtection="1">
      <alignment horizontal="right" vertical="center"/>
    </xf>
    <xf numFmtId="0" fontId="16" fillId="6" borderId="15" xfId="0" applyNumberFormat="1" applyFont="1" applyFill="1" applyBorder="1" applyAlignment="1" applyProtection="1">
      <alignment horizontal="right" vertical="center"/>
    </xf>
    <xf numFmtId="0" fontId="16" fillId="6" borderId="9" xfId="0" applyNumberFormat="1" applyFont="1" applyFill="1" applyBorder="1" applyProtection="1">
      <alignment vertical="center"/>
    </xf>
    <xf numFmtId="180" fontId="16" fillId="6" borderId="2" xfId="0" applyNumberFormat="1" applyFont="1" applyFill="1" applyBorder="1" applyAlignment="1" applyProtection="1">
      <alignment horizontal="right" vertical="center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36" fillId="5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22" fillId="0" borderId="11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5" fillId="0" borderId="8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28" fillId="6" borderId="0" xfId="0" applyFont="1" applyFill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Border="1" applyProtection="1">
      <alignment vertical="center"/>
      <protection locked="0"/>
    </xf>
    <xf numFmtId="0" fontId="22" fillId="0" borderId="2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15" fillId="0" borderId="1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protection locked="0"/>
    </xf>
    <xf numFmtId="0" fontId="16" fillId="0" borderId="1" xfId="0" applyFont="1" applyBorder="1" applyAlignment="1" applyProtection="1">
      <protection locked="0"/>
    </xf>
    <xf numFmtId="0" fontId="32" fillId="0" borderId="1" xfId="0" applyFont="1" applyBorder="1" applyAlignment="1" applyProtection="1">
      <protection locked="0"/>
    </xf>
    <xf numFmtId="0" fontId="34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6" fillId="2" borderId="13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16" fillId="4" borderId="13" xfId="0" applyNumberFormat="1" applyFont="1" applyFill="1" applyBorder="1" applyAlignment="1" applyProtection="1">
      <alignment horizontal="center" vertical="center"/>
      <protection locked="0"/>
    </xf>
    <xf numFmtId="0" fontId="16" fillId="4" borderId="15" xfId="0" applyNumberFormat="1" applyFont="1" applyFill="1" applyBorder="1" applyAlignment="1" applyProtection="1">
      <alignment horizontal="center" vertical="center"/>
      <protection locked="0"/>
    </xf>
    <xf numFmtId="0" fontId="16" fillId="4" borderId="9" xfId="0" applyNumberFormat="1" applyFont="1" applyFill="1" applyBorder="1" applyAlignment="1" applyProtection="1">
      <alignment horizontal="center" vertical="center"/>
      <protection locked="0"/>
    </xf>
    <xf numFmtId="0" fontId="16" fillId="8" borderId="13" xfId="0" applyNumberFormat="1" applyFont="1" applyFill="1" applyBorder="1" applyAlignment="1" applyProtection="1">
      <alignment horizontal="center" vertical="center"/>
      <protection locked="0"/>
    </xf>
    <xf numFmtId="0" fontId="16" fillId="8" borderId="15" xfId="0" applyNumberFormat="1" applyFont="1" applyFill="1" applyBorder="1" applyAlignment="1" applyProtection="1">
      <alignment horizontal="center" vertical="center"/>
      <protection locked="0"/>
    </xf>
    <xf numFmtId="0" fontId="16" fillId="8" borderId="9" xfId="0" applyNumberFormat="1" applyFont="1" applyFill="1" applyBorder="1" applyAlignment="1" applyProtection="1">
      <alignment horizontal="center" vertical="center"/>
      <protection locked="0"/>
    </xf>
    <xf numFmtId="0" fontId="5" fillId="9" borderId="13" xfId="0" applyNumberFormat="1" applyFont="1" applyFill="1" applyBorder="1" applyAlignment="1" applyProtection="1">
      <alignment horizontal="center" vertical="center"/>
      <protection locked="0"/>
    </xf>
    <xf numFmtId="0" fontId="16" fillId="9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180" fontId="16" fillId="5" borderId="13" xfId="0" applyNumberFormat="1" applyFont="1" applyFill="1" applyBorder="1" applyAlignment="1" applyProtection="1">
      <alignment horizontal="right" vertical="center"/>
      <protection locked="0"/>
    </xf>
    <xf numFmtId="180" fontId="16" fillId="5" borderId="15" xfId="0" applyNumberFormat="1" applyFont="1" applyFill="1" applyBorder="1" applyAlignment="1" applyProtection="1">
      <alignment horizontal="right" vertical="center"/>
      <protection locked="0"/>
    </xf>
    <xf numFmtId="180" fontId="35" fillId="5" borderId="13" xfId="0" applyNumberFormat="1" applyFont="1" applyFill="1" applyBorder="1" applyAlignment="1" applyProtection="1">
      <alignment vertical="center"/>
      <protection locked="0"/>
    </xf>
    <xf numFmtId="0" fontId="16" fillId="5" borderId="13" xfId="0" applyNumberFormat="1" applyFont="1" applyFill="1" applyBorder="1" applyAlignment="1" applyProtection="1">
      <alignment horizontal="right" vertical="center"/>
      <protection locked="0"/>
    </xf>
    <xf numFmtId="0" fontId="16" fillId="5" borderId="15" xfId="0" applyNumberFormat="1" applyFont="1" applyFill="1" applyBorder="1" applyAlignment="1" applyProtection="1">
      <alignment horizontal="right" vertical="center"/>
      <protection locked="0"/>
    </xf>
    <xf numFmtId="180" fontId="16" fillId="5" borderId="2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Protection="1">
      <alignment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180" fontId="16" fillId="3" borderId="13" xfId="0" applyNumberFormat="1" applyFont="1" applyFill="1" applyBorder="1" applyAlignment="1" applyProtection="1">
      <alignment horizontal="center" vertical="center"/>
      <protection locked="0"/>
    </xf>
    <xf numFmtId="180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16" fillId="9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180" fontId="16" fillId="0" borderId="15" xfId="0" applyNumberFormat="1" applyFont="1" applyFill="1" applyBorder="1" applyAlignment="1" applyProtection="1">
      <alignment horizontal="right" vertical="center"/>
      <protection locked="0"/>
    </xf>
    <xf numFmtId="0" fontId="16" fillId="0" borderId="15" xfId="0" applyNumberFormat="1" applyFont="1" applyFill="1" applyBorder="1" applyAlignment="1" applyProtection="1">
      <alignment horizontal="center" vertical="center"/>
      <protection locked="0"/>
    </xf>
    <xf numFmtId="180" fontId="35" fillId="0" borderId="15" xfId="0" applyNumberFormat="1" applyFont="1" applyFill="1" applyBorder="1" applyAlignment="1" applyProtection="1">
      <alignment horizontal="right" vertical="center"/>
      <protection locked="0"/>
    </xf>
    <xf numFmtId="180" fontId="16" fillId="0" borderId="15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NumberFormat="1" applyFont="1" applyFill="1" applyBorder="1" applyAlignment="1" applyProtection="1">
      <alignment horizontal="right" vertical="center"/>
      <protection locked="0"/>
    </xf>
    <xf numFmtId="0" fontId="16" fillId="0" borderId="15" xfId="0" applyNumberFormat="1" applyFont="1" applyFill="1" applyBorder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80" fontId="23" fillId="0" borderId="11" xfId="0" applyNumberFormat="1" applyFont="1" applyBorder="1" applyAlignment="1" applyProtection="1">
      <alignment horizontal="right" vertical="center"/>
      <protection locked="0"/>
    </xf>
    <xf numFmtId="180" fontId="23" fillId="0" borderId="8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6" fontId="24" fillId="0" borderId="11" xfId="0" applyNumberFormat="1" applyFont="1" applyBorder="1" applyAlignment="1" applyProtection="1">
      <alignment horizontal="right" vertical="center"/>
      <protection locked="0"/>
    </xf>
    <xf numFmtId="180" fontId="23" fillId="0" borderId="2" xfId="0" applyNumberFormat="1" applyFont="1" applyBorder="1" applyAlignment="1" applyProtection="1">
      <alignment horizontal="right" vertical="center"/>
      <protection locked="0"/>
    </xf>
    <xf numFmtId="180" fontId="23" fillId="0" borderId="1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24" fillId="0" borderId="2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5" xfId="0" applyNumberFormat="1" applyFont="1" applyBorder="1" applyAlignment="1" applyProtection="1">
      <alignment horizontal="center" vertical="center"/>
      <protection locked="0"/>
    </xf>
    <xf numFmtId="0" fontId="1" fillId="7" borderId="0" xfId="0" applyFont="1" applyFill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16" fillId="0" borderId="0" xfId="0" applyNumberFormat="1" applyFont="1" applyBorder="1" applyAlignment="1" applyProtection="1">
      <alignment vertical="center"/>
      <protection locked="0"/>
    </xf>
    <xf numFmtId="0" fontId="15" fillId="0" borderId="10" xfId="0" applyFont="1" applyBorder="1" applyProtection="1">
      <alignment vertical="center"/>
      <protection locked="0"/>
    </xf>
    <xf numFmtId="0" fontId="16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15" xfId="0" applyNumberFormat="1" applyFont="1" applyBorder="1" applyAlignment="1" applyProtection="1">
      <alignment horizontal="center" vertical="center"/>
      <protection locked="0"/>
    </xf>
    <xf numFmtId="0" fontId="16" fillId="0" borderId="9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180" fontId="16" fillId="0" borderId="13" xfId="0" applyNumberFormat="1" applyFont="1" applyBorder="1" applyAlignment="1" applyProtection="1">
      <alignment vertical="center"/>
      <protection locked="0"/>
    </xf>
    <xf numFmtId="180" fontId="16" fillId="0" borderId="15" xfId="0" applyNumberFormat="1" applyFont="1" applyBorder="1" applyAlignment="1" applyProtection="1">
      <alignment vertical="center"/>
      <protection locked="0"/>
    </xf>
    <xf numFmtId="180" fontId="16" fillId="0" borderId="13" xfId="0" applyNumberFormat="1" applyFont="1" applyBorder="1" applyAlignment="1" applyProtection="1">
      <alignment horizontal="right" vertical="center"/>
      <protection locked="0"/>
    </xf>
    <xf numFmtId="0" fontId="16" fillId="0" borderId="9" xfId="0" applyNumberFormat="1" applyFont="1" applyBorder="1" applyAlignment="1" applyProtection="1">
      <alignment horizontal="center" vertical="center"/>
      <protection locked="0"/>
    </xf>
    <xf numFmtId="180" fontId="16" fillId="0" borderId="13" xfId="0" applyNumberFormat="1" applyFont="1" applyBorder="1" applyAlignment="1" applyProtection="1">
      <alignment horizontal="right" vertical="center"/>
      <protection locked="0"/>
    </xf>
    <xf numFmtId="180" fontId="16" fillId="0" borderId="15" xfId="0" applyNumberFormat="1" applyFont="1" applyBorder="1" applyAlignment="1" applyProtection="1">
      <alignment horizontal="right" vertical="center"/>
      <protection locked="0"/>
    </xf>
    <xf numFmtId="180" fontId="16" fillId="0" borderId="2" xfId="0" applyNumberFormat="1" applyFont="1" applyBorder="1" applyAlignment="1" applyProtection="1">
      <alignment horizontal="right" vertical="center"/>
      <protection locked="0"/>
    </xf>
    <xf numFmtId="180" fontId="23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6" fontId="24" fillId="0" borderId="0" xfId="0" applyNumberFormat="1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16" fillId="0" borderId="0" xfId="0" applyNumberFormat="1" applyFont="1" applyProtection="1">
      <alignment vertical="center"/>
      <protection locked="0"/>
    </xf>
    <xf numFmtId="178" fontId="15" fillId="0" borderId="0" xfId="0" applyNumberFormat="1" applyFont="1" applyBorder="1" applyAlignment="1" applyProtection="1">
      <alignment horizontal="right" vertical="center"/>
      <protection locked="0"/>
    </xf>
    <xf numFmtId="178" fontId="26" fillId="0" borderId="0" xfId="0" applyNumberFormat="1" applyFont="1" applyBorder="1" applyAlignment="1" applyProtection="1">
      <alignment horizontal="center" vertical="center"/>
      <protection locked="0"/>
    </xf>
    <xf numFmtId="178" fontId="0" fillId="0" borderId="0" xfId="0" applyNumberFormat="1" applyFont="1" applyBorder="1" applyAlignment="1" applyProtection="1">
      <alignment horizontal="right"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 applyProtection="1">
      <alignment vertical="center"/>
      <protection locked="0"/>
    </xf>
    <xf numFmtId="0" fontId="17" fillId="0" borderId="0" xfId="0" applyNumberFormat="1" applyFont="1" applyProtection="1">
      <alignment vertical="center"/>
      <protection locked="0"/>
    </xf>
    <xf numFmtId="0" fontId="15" fillId="0" borderId="0" xfId="0" applyNumberFormat="1" applyFo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0" borderId="0" xfId="0" applyNumberFormat="1" applyFont="1" applyProtection="1">
      <alignment vertical="center"/>
      <protection locked="0"/>
    </xf>
    <xf numFmtId="178" fontId="0" fillId="0" borderId="13" xfId="0" applyNumberFormat="1" applyBorder="1" applyAlignment="1" applyProtection="1">
      <alignment horizontal="right" vertical="center"/>
      <protection locked="0"/>
    </xf>
    <xf numFmtId="178" fontId="0" fillId="0" borderId="15" xfId="0" applyNumberFormat="1" applyBorder="1" applyAlignment="1" applyProtection="1">
      <alignment horizontal="right" vertical="center"/>
      <protection locked="0"/>
    </xf>
    <xf numFmtId="0" fontId="0" fillId="0" borderId="9" xfId="0" applyBorder="1" applyProtection="1">
      <alignment vertical="center"/>
      <protection locked="0"/>
    </xf>
    <xf numFmtId="178" fontId="0" fillId="0" borderId="13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78" fontId="0" fillId="0" borderId="0" xfId="0" applyNumberFormat="1" applyProtection="1">
      <alignment vertical="center"/>
      <protection locked="0"/>
    </xf>
    <xf numFmtId="193" fontId="13" fillId="0" borderId="0" xfId="1" applyNumberFormat="1" applyFont="1" applyFill="1" applyBorder="1" applyAlignment="1" applyProtection="1">
      <alignment horizontal="right" vertical="center"/>
      <protection locked="0"/>
    </xf>
    <xf numFmtId="193" fontId="13" fillId="0" borderId="0" xfId="1" applyNumberFormat="1" applyFont="1" applyFill="1" applyBorder="1" applyAlignment="1" applyProtection="1">
      <alignment horizontal="center" vertical="center"/>
      <protection locked="0"/>
    </xf>
    <xf numFmtId="193" fontId="13" fillId="0" borderId="0" xfId="1" applyNumberFormat="1" applyFont="1" applyFill="1" applyBorder="1" applyProtection="1">
      <alignment vertical="center"/>
      <protection locked="0"/>
    </xf>
    <xf numFmtId="19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180" fontId="0" fillId="0" borderId="7" xfId="0" applyNumberFormat="1" applyBorder="1" applyProtection="1">
      <alignment vertical="center"/>
      <protection locked="0"/>
    </xf>
    <xf numFmtId="180" fontId="0" fillId="0" borderId="0" xfId="0" applyNumberFormat="1" applyBorder="1" applyProtection="1">
      <alignment vertical="center"/>
      <protection locked="0"/>
    </xf>
    <xf numFmtId="0" fontId="16" fillId="0" borderId="5" xfId="0" applyNumberFormat="1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Protection="1">
      <alignment vertical="center"/>
      <protection locked="0"/>
    </xf>
    <xf numFmtId="0" fontId="15" fillId="0" borderId="5" xfId="0" applyFont="1" applyBorder="1" applyProtection="1">
      <alignment vertical="center"/>
      <protection locked="0"/>
    </xf>
    <xf numFmtId="176" fontId="15" fillId="0" borderId="6" xfId="0" applyNumberFormat="1" applyFont="1" applyBorder="1" applyAlignment="1" applyProtection="1">
      <alignment horizontal="right" vertical="center"/>
      <protection locked="0"/>
    </xf>
    <xf numFmtId="180" fontId="15" fillId="0" borderId="6" xfId="0" applyNumberFormat="1" applyFont="1" applyBorder="1" applyProtection="1">
      <alignment vertical="center"/>
      <protection locked="0"/>
    </xf>
    <xf numFmtId="6" fontId="15" fillId="0" borderId="6" xfId="2" applyFont="1" applyBorder="1" applyProtection="1">
      <alignment vertical="center"/>
      <protection locked="0"/>
    </xf>
    <xf numFmtId="0" fontId="15" fillId="0" borderId="6" xfId="0" applyNumberFormat="1" applyFont="1" applyBorder="1" applyProtection="1">
      <alignment vertical="center"/>
      <protection locked="0"/>
    </xf>
    <xf numFmtId="179" fontId="15" fillId="0" borderId="6" xfId="0" applyNumberFormat="1" applyFont="1" applyBorder="1" applyAlignment="1" applyProtection="1">
      <alignment horizontal="right" vertical="center"/>
      <protection locked="0"/>
    </xf>
    <xf numFmtId="179" fontId="15" fillId="0" borderId="6" xfId="2" applyNumberFormat="1" applyFont="1" applyBorder="1" applyAlignment="1" applyProtection="1">
      <alignment horizontal="right" vertical="center"/>
      <protection locked="0"/>
    </xf>
    <xf numFmtId="179" fontId="15" fillId="0" borderId="6" xfId="0" applyNumberFormat="1" applyFont="1" applyBorder="1" applyProtection="1">
      <alignment vertical="center"/>
      <protection locked="0"/>
    </xf>
    <xf numFmtId="176" fontId="15" fillId="0" borderId="7" xfId="0" applyNumberFormat="1" applyFont="1" applyBorder="1" applyProtection="1">
      <alignment vertical="center"/>
      <protection locked="0"/>
    </xf>
    <xf numFmtId="0" fontId="15" fillId="0" borderId="7" xfId="0" applyNumberFormat="1" applyFont="1" applyBorder="1" applyProtection="1">
      <alignment vertical="center"/>
      <protection locked="0"/>
    </xf>
    <xf numFmtId="6" fontId="15" fillId="0" borderId="6" xfId="2" applyNumberFormat="1" applyFont="1" applyBorder="1" applyProtection="1">
      <alignment vertical="center"/>
      <protection locked="0"/>
    </xf>
    <xf numFmtId="0" fontId="15" fillId="0" borderId="0" xfId="0" applyNumberFormat="1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6" fontId="15" fillId="0" borderId="7" xfId="2" applyNumberFormat="1" applyFont="1" applyBorder="1" applyProtection="1">
      <alignment vertical="center"/>
      <protection locked="0"/>
    </xf>
    <xf numFmtId="0" fontId="15" fillId="0" borderId="7" xfId="0" applyNumberFormat="1" applyFont="1" applyFill="1" applyBorder="1" applyProtection="1">
      <alignment vertical="center"/>
      <protection locked="0"/>
    </xf>
    <xf numFmtId="179" fontId="15" fillId="0" borderId="7" xfId="0" applyNumberFormat="1" applyFont="1" applyBorder="1" applyAlignment="1" applyProtection="1">
      <alignment horizontal="right" vertical="center"/>
      <protection locked="0"/>
    </xf>
    <xf numFmtId="179" fontId="15" fillId="0" borderId="7" xfId="2" applyNumberFormat="1" applyFont="1" applyBorder="1" applyAlignment="1" applyProtection="1">
      <alignment horizontal="right" vertical="center"/>
      <protection locked="0"/>
    </xf>
    <xf numFmtId="179" fontId="15" fillId="0" borderId="7" xfId="0" applyNumberFormat="1" applyFont="1" applyBorder="1" applyProtection="1">
      <alignment vertical="center"/>
      <protection locked="0"/>
    </xf>
    <xf numFmtId="188" fontId="0" fillId="0" borderId="0" xfId="0" applyNumberFormat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188" fontId="0" fillId="0" borderId="4" xfId="0" applyNumberFormat="1" applyBorder="1" applyAlignment="1" applyProtection="1">
      <alignment horizontal="center" vertical="center"/>
      <protection locked="0"/>
    </xf>
    <xf numFmtId="188" fontId="0" fillId="0" borderId="5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8" fontId="0" fillId="0" borderId="2" xfId="0" applyNumberFormat="1" applyBorder="1" applyAlignment="1" applyProtection="1">
      <alignment horizontal="center" vertical="center"/>
      <protection locked="0"/>
    </xf>
    <xf numFmtId="188" fontId="0" fillId="0" borderId="3" xfId="0" applyNumberForma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180" fontId="15" fillId="0" borderId="0" xfId="0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177" fontId="1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Protection="1">
      <alignment vertical="center"/>
      <protection locked="0"/>
    </xf>
    <xf numFmtId="177" fontId="15" fillId="0" borderId="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8" fontId="24" fillId="0" borderId="0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178" fontId="15" fillId="0" borderId="0" xfId="0" applyNumberFormat="1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188" fontId="0" fillId="0" borderId="0" xfId="0" applyNumberFormat="1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38" fontId="27" fillId="0" borderId="0" xfId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5" fillId="0" borderId="2" xfId="0" applyFont="1" applyBorder="1" applyProtection="1">
      <alignment vertical="center"/>
      <protection locked="0"/>
    </xf>
    <xf numFmtId="0" fontId="15" fillId="0" borderId="3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horizontal="right" vertical="center"/>
      <protection locked="0"/>
    </xf>
    <xf numFmtId="6" fontId="15" fillId="0" borderId="0" xfId="2" applyFont="1" applyBorder="1" applyAlignment="1" applyProtection="1">
      <alignment horizontal="right"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38" fontId="0" fillId="0" borderId="0" xfId="0" applyNumberFormat="1" applyFont="1" applyBorder="1" applyAlignment="1" applyProtection="1">
      <alignment horizontal="right" vertical="center"/>
      <protection locked="0"/>
    </xf>
    <xf numFmtId="177" fontId="0" fillId="0" borderId="0" xfId="0" applyNumberFormat="1" applyBorder="1" applyAlignment="1" applyProtection="1">
      <alignment horizontal="center" vertical="center"/>
      <protection locked="0"/>
    </xf>
    <xf numFmtId="0" fontId="0" fillId="0" borderId="10" xfId="0" applyFont="1" applyBorder="1" applyProtection="1">
      <alignment vertical="center"/>
      <protection locked="0"/>
    </xf>
    <xf numFmtId="178" fontId="0" fillId="0" borderId="0" xfId="0" applyNumberFormat="1" applyFont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100633</xdr:colOff>
      <xdr:row>20</xdr:row>
      <xdr:rowOff>128786</xdr:rowOff>
    </xdr:from>
    <xdr:to>
      <xdr:col>21</xdr:col>
      <xdr:colOff>125481</xdr:colOff>
      <xdr:row>22</xdr:row>
      <xdr:rowOff>70807</xdr:rowOff>
    </xdr:to>
    <xdr:sp macro="" textlink="">
      <xdr:nvSpPr>
        <xdr:cNvPr id="3" name="右矢印 8">
          <a:extLst>
            <a:ext uri="{FF2B5EF4-FFF2-40B4-BE49-F238E27FC236}">
              <a16:creationId xmlns:a16="http://schemas.microsoft.com/office/drawing/2014/main" id="{C2E5FB15-F0AF-EA47-83F5-E903543C18C8}"/>
            </a:ext>
          </a:extLst>
        </xdr:cNvPr>
        <xdr:cNvSpPr/>
      </xdr:nvSpPr>
      <xdr:spPr>
        <a:xfrm>
          <a:off x="7577758" y="4005461"/>
          <a:ext cx="815423" cy="313496"/>
        </a:xfrm>
        <a:prstGeom prst="rightArrow">
          <a:avLst/>
        </a:prstGeom>
        <a:gradFill>
          <a:gsLst>
            <a:gs pos="0">
              <a:srgbClr val="000082"/>
            </a:gs>
            <a:gs pos="13000">
              <a:srgbClr val="0047FF"/>
            </a:gs>
            <a:gs pos="28000">
              <a:srgbClr val="000082"/>
            </a:gs>
            <a:gs pos="42999">
              <a:srgbClr val="0047FF"/>
            </a:gs>
            <a:gs pos="58000">
              <a:srgbClr val="000082"/>
            </a:gs>
            <a:gs pos="72000">
              <a:srgbClr val="0047FF"/>
            </a:gs>
            <a:gs pos="87000">
              <a:srgbClr val="000082"/>
            </a:gs>
            <a:gs pos="100000">
              <a:srgbClr val="0047FF"/>
            </a:gs>
          </a:gsLst>
          <a:lin ang="5400000" scaled="0"/>
        </a:gradFill>
        <a:ln>
          <a:solidFill>
            <a:schemeClr val="tx1">
              <a:alpha val="5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225425</xdr:colOff>
      <xdr:row>27</xdr:row>
      <xdr:rowOff>142875</xdr:rowOff>
    </xdr:from>
    <xdr:to>
      <xdr:col>36</xdr:col>
      <xdr:colOff>415364</xdr:colOff>
      <xdr:row>29</xdr:row>
      <xdr:rowOff>84896</xdr:rowOff>
    </xdr:to>
    <xdr:sp macro="" textlink="">
      <xdr:nvSpPr>
        <xdr:cNvPr id="4" name="右矢印 4">
          <a:extLst>
            <a:ext uri="{FF2B5EF4-FFF2-40B4-BE49-F238E27FC236}">
              <a16:creationId xmlns:a16="http://schemas.microsoft.com/office/drawing/2014/main" id="{8103479C-B95F-2C49-866F-31A25B05E656}"/>
            </a:ext>
          </a:extLst>
        </xdr:cNvPr>
        <xdr:cNvSpPr/>
      </xdr:nvSpPr>
      <xdr:spPr>
        <a:xfrm>
          <a:off x="12430125" y="5314950"/>
          <a:ext cx="815423" cy="313496"/>
        </a:xfrm>
        <a:prstGeom prst="rightArrow">
          <a:avLst/>
        </a:prstGeom>
        <a:gradFill>
          <a:gsLst>
            <a:gs pos="0">
              <a:srgbClr val="000082"/>
            </a:gs>
            <a:gs pos="13000">
              <a:srgbClr val="0047FF"/>
            </a:gs>
            <a:gs pos="28000">
              <a:srgbClr val="000082"/>
            </a:gs>
            <a:gs pos="42999">
              <a:srgbClr val="0047FF"/>
            </a:gs>
            <a:gs pos="58000">
              <a:srgbClr val="000082"/>
            </a:gs>
            <a:gs pos="72000">
              <a:srgbClr val="0047FF"/>
            </a:gs>
            <a:gs pos="87000">
              <a:srgbClr val="000082"/>
            </a:gs>
            <a:gs pos="100000">
              <a:srgbClr val="0047FF"/>
            </a:gs>
          </a:gsLst>
          <a:lin ang="5400000" scaled="0"/>
        </a:gradFill>
        <a:ln>
          <a:solidFill>
            <a:schemeClr val="tx1">
              <a:alpha val="5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882650</xdr:colOff>
      <xdr:row>3</xdr:row>
      <xdr:rowOff>0</xdr:rowOff>
    </xdr:from>
    <xdr:to>
      <xdr:col>5</xdr:col>
      <xdr:colOff>114360</xdr:colOff>
      <xdr:row>6</xdr:row>
      <xdr:rowOff>158893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4D93CE41-EDF7-664A-9DA0-4C148B9C11ED}"/>
            </a:ext>
          </a:extLst>
        </xdr:cNvPr>
        <xdr:cNvSpPr/>
      </xdr:nvSpPr>
      <xdr:spPr>
        <a:xfrm>
          <a:off x="908050" y="711200"/>
          <a:ext cx="1365310" cy="539893"/>
        </a:xfrm>
        <a:prstGeom prst="wedgeRectCallout">
          <a:avLst>
            <a:gd name="adj1" fmla="val -18818"/>
            <a:gd name="adj2" fmla="val 58160"/>
          </a:avLst>
        </a:prstGeom>
        <a:ln w="1270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既存ランプに記載されているＷ数値</a:t>
          </a:r>
          <a:endParaRPr kumimoji="1" lang="en-US" altLang="ja-JP" sz="900"/>
        </a:p>
        <a:p>
          <a:pPr algn="l"/>
          <a:r>
            <a:rPr kumimoji="1" lang="ja-JP" altLang="en-US" sz="900"/>
            <a:t>（プルダウン選択）</a:t>
          </a:r>
          <a:endParaRPr kumimoji="1" lang="en-US" altLang="ja-JP" sz="900"/>
        </a:p>
      </xdr:txBody>
    </xdr:sp>
    <xdr:clientData/>
  </xdr:twoCellAnchor>
  <xdr:twoCellAnchor>
    <xdr:from>
      <xdr:col>5</xdr:col>
      <xdr:colOff>142875</xdr:colOff>
      <xdr:row>3</xdr:row>
      <xdr:rowOff>9526</xdr:rowOff>
    </xdr:from>
    <xdr:to>
      <xdr:col>8</xdr:col>
      <xdr:colOff>82650</xdr:colOff>
      <xdr:row>6</xdr:row>
      <xdr:rowOff>158824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80F8B06-C3D1-3F44-A58A-8BA64E73622F}"/>
            </a:ext>
          </a:extLst>
        </xdr:cNvPr>
        <xdr:cNvSpPr/>
      </xdr:nvSpPr>
      <xdr:spPr>
        <a:xfrm>
          <a:off x="2314575" y="733426"/>
          <a:ext cx="1190624" cy="561974"/>
        </a:xfrm>
        <a:prstGeom prst="wedgeRectCallout">
          <a:avLst>
            <a:gd name="adj1" fmla="val -36704"/>
            <a:gd name="adj2" fmla="val 64826"/>
          </a:avLst>
        </a:prstGeom>
        <a:ln w="12700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電力会社請求書に記載の </a:t>
          </a:r>
          <a:r>
            <a:rPr kumimoji="1" lang="en-US" altLang="ja-JP" sz="900"/>
            <a:t>1kW/h </a:t>
          </a:r>
          <a:r>
            <a:rPr kumimoji="1" lang="ja-JP" altLang="en-US" sz="900"/>
            <a:t>数値　　</a:t>
          </a:r>
          <a:endParaRPr kumimoji="1" lang="en-US" altLang="ja-JP" sz="900"/>
        </a:p>
        <a:p>
          <a:pPr algn="l"/>
          <a:r>
            <a:rPr kumimoji="1" lang="ja-JP" altLang="en-US" sz="900"/>
            <a:t>　　　　（入力）</a:t>
          </a:r>
        </a:p>
      </xdr:txBody>
    </xdr:sp>
    <xdr:clientData/>
  </xdr:twoCellAnchor>
  <xdr:twoCellAnchor>
    <xdr:from>
      <xdr:col>8</xdr:col>
      <xdr:colOff>123825</xdr:colOff>
      <xdr:row>3</xdr:row>
      <xdr:rowOff>9525</xdr:rowOff>
    </xdr:from>
    <xdr:to>
      <xdr:col>13</xdr:col>
      <xdr:colOff>6379</xdr:colOff>
      <xdr:row>6</xdr:row>
      <xdr:rowOff>158824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F838F5A-C76A-894C-AD52-CDA3A86123A6}"/>
            </a:ext>
          </a:extLst>
        </xdr:cNvPr>
        <xdr:cNvSpPr/>
      </xdr:nvSpPr>
      <xdr:spPr>
        <a:xfrm>
          <a:off x="3533775" y="733425"/>
          <a:ext cx="1400175" cy="561975"/>
        </a:xfrm>
        <a:prstGeom prst="wedgeRectCallout">
          <a:avLst>
            <a:gd name="adj1" fmla="val -34178"/>
            <a:gd name="adj2" fmla="val 66405"/>
          </a:avLst>
        </a:prstGeom>
        <a:ln w="12700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メイン作業場の稼働時間</a:t>
          </a:r>
          <a:endParaRPr kumimoji="1" lang="en-US" altLang="ja-JP" sz="900"/>
        </a:p>
        <a:p>
          <a:pPr algn="l"/>
          <a:r>
            <a:rPr kumimoji="1" lang="ja-JP" altLang="en-US" sz="900"/>
            <a:t>　　（プルダウン選択）</a:t>
          </a:r>
        </a:p>
      </xdr:txBody>
    </xdr:sp>
    <xdr:clientData/>
  </xdr:twoCellAnchor>
  <xdr:twoCellAnchor>
    <xdr:from>
      <xdr:col>13</xdr:col>
      <xdr:colOff>38100</xdr:colOff>
      <xdr:row>3</xdr:row>
      <xdr:rowOff>9525</xdr:rowOff>
    </xdr:from>
    <xdr:to>
      <xdr:col>16</xdr:col>
      <xdr:colOff>238125</xdr:colOff>
      <xdr:row>6</xdr:row>
      <xdr:rowOff>180975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D7DC5E97-2788-8C4D-9870-B5C09960A1FB}"/>
            </a:ext>
          </a:extLst>
        </xdr:cNvPr>
        <xdr:cNvSpPr/>
      </xdr:nvSpPr>
      <xdr:spPr>
        <a:xfrm>
          <a:off x="4953000" y="733425"/>
          <a:ext cx="1171575" cy="571500"/>
        </a:xfrm>
        <a:prstGeom prst="wedgeRectCallout">
          <a:avLst>
            <a:gd name="adj1" fmla="val -39886"/>
            <a:gd name="adj2" fmla="val 57900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１ケ月稼働日</a:t>
          </a:r>
          <a:endParaRPr kumimoji="1" lang="en-US" altLang="ja-JP" sz="900"/>
        </a:p>
        <a:p>
          <a:pPr algn="l"/>
          <a:r>
            <a:rPr kumimoji="1" lang="ja-JP" altLang="en-US" sz="900"/>
            <a:t>　（プルダウン選択）</a:t>
          </a:r>
        </a:p>
      </xdr:txBody>
    </xdr:sp>
    <xdr:clientData/>
  </xdr:twoCellAnchor>
  <xdr:twoCellAnchor>
    <xdr:from>
      <xdr:col>16</xdr:col>
      <xdr:colOff>266700</xdr:colOff>
      <xdr:row>3</xdr:row>
      <xdr:rowOff>9525</xdr:rowOff>
    </xdr:from>
    <xdr:to>
      <xdr:col>19</xdr:col>
      <xdr:colOff>120718</xdr:colOff>
      <xdr:row>6</xdr:row>
      <xdr:rowOff>180975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3553432-8B2A-C244-9DCE-EC1F39F64F0E}"/>
            </a:ext>
          </a:extLst>
        </xdr:cNvPr>
        <xdr:cNvSpPr/>
      </xdr:nvSpPr>
      <xdr:spPr>
        <a:xfrm>
          <a:off x="6153150" y="733425"/>
          <a:ext cx="1171575" cy="571500"/>
        </a:xfrm>
        <a:prstGeom prst="wedgeRectCallout">
          <a:avLst>
            <a:gd name="adj1" fmla="val 17025"/>
            <a:gd name="adj2" fmla="val 59739"/>
          </a:avLst>
        </a:prstGeom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のランプ設置数</a:t>
          </a:r>
          <a:endParaRPr kumimoji="1" lang="en-US" altLang="ja-JP" sz="900"/>
        </a:p>
        <a:p>
          <a:pPr algn="l"/>
          <a:r>
            <a:rPr kumimoji="1" lang="ja-JP" altLang="en-US" sz="900"/>
            <a:t>　　　　（入力）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33130</xdr:colOff>
      <xdr:row>22</xdr:row>
      <xdr:rowOff>74542</xdr:rowOff>
    </xdr:from>
    <xdr:to>
      <xdr:col>54</xdr:col>
      <xdr:colOff>509128</xdr:colOff>
      <xdr:row>30</xdr:row>
      <xdr:rowOff>0</xdr:rowOff>
    </xdr:to>
    <xdr:sp macro="" textlink="">
      <xdr:nvSpPr>
        <xdr:cNvPr id="2" name="雲 1">
          <a:extLst>
            <a:ext uri="{FF2B5EF4-FFF2-40B4-BE49-F238E27FC236}">
              <a16:creationId xmlns:a16="http://schemas.microsoft.com/office/drawing/2014/main" id="{57004EEB-28BF-DF4F-8E46-1C6F27A19A10}"/>
            </a:ext>
          </a:extLst>
        </xdr:cNvPr>
        <xdr:cNvSpPr/>
      </xdr:nvSpPr>
      <xdr:spPr>
        <a:xfrm>
          <a:off x="18759280" y="3836917"/>
          <a:ext cx="3565250" cy="1287533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aseline="0">
              <a:solidFill>
                <a:schemeClr val="tx1"/>
              </a:solidFill>
            </a:rPr>
            <a:t>データを変更する場合、別名で保存してください。</a:t>
          </a:r>
        </a:p>
      </xdr:txBody>
    </xdr:sp>
    <xdr:clientData/>
  </xdr:twoCellAnchor>
  <xdr:twoCellAnchor>
    <xdr:from>
      <xdr:col>20</xdr:col>
      <xdr:colOff>78408</xdr:colOff>
      <xdr:row>15</xdr:row>
      <xdr:rowOff>157361</xdr:rowOff>
    </xdr:from>
    <xdr:to>
      <xdr:col>21</xdr:col>
      <xdr:colOff>116149</xdr:colOff>
      <xdr:row>17</xdr:row>
      <xdr:rowOff>99382</xdr:rowOff>
    </xdr:to>
    <xdr:sp macro="" textlink="">
      <xdr:nvSpPr>
        <xdr:cNvPr id="3" name="右矢印 8">
          <a:extLst>
            <a:ext uri="{FF2B5EF4-FFF2-40B4-BE49-F238E27FC236}">
              <a16:creationId xmlns:a16="http://schemas.microsoft.com/office/drawing/2014/main" id="{5D0A0076-370B-6943-9476-55720E65F18F}"/>
            </a:ext>
          </a:extLst>
        </xdr:cNvPr>
        <xdr:cNvSpPr/>
      </xdr:nvSpPr>
      <xdr:spPr>
        <a:xfrm>
          <a:off x="7330108" y="2624336"/>
          <a:ext cx="815423" cy="313496"/>
        </a:xfrm>
        <a:prstGeom prst="rightArrow">
          <a:avLst/>
        </a:prstGeom>
        <a:gradFill>
          <a:gsLst>
            <a:gs pos="0">
              <a:srgbClr val="000082"/>
            </a:gs>
            <a:gs pos="13000">
              <a:srgbClr val="0047FF"/>
            </a:gs>
            <a:gs pos="28000">
              <a:srgbClr val="000082"/>
            </a:gs>
            <a:gs pos="42999">
              <a:srgbClr val="0047FF"/>
            </a:gs>
            <a:gs pos="58000">
              <a:srgbClr val="000082"/>
            </a:gs>
            <a:gs pos="72000">
              <a:srgbClr val="0047FF"/>
            </a:gs>
            <a:gs pos="87000">
              <a:srgbClr val="000082"/>
            </a:gs>
            <a:gs pos="100000">
              <a:srgbClr val="0047FF"/>
            </a:gs>
          </a:gsLst>
          <a:lin ang="5400000" scaled="0"/>
        </a:gradFill>
        <a:ln>
          <a:solidFill>
            <a:schemeClr val="tx1">
              <a:alpha val="5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225425</xdr:colOff>
      <xdr:row>22</xdr:row>
      <xdr:rowOff>142875</xdr:rowOff>
    </xdr:from>
    <xdr:to>
      <xdr:col>36</xdr:col>
      <xdr:colOff>415364</xdr:colOff>
      <xdr:row>24</xdr:row>
      <xdr:rowOff>84896</xdr:rowOff>
    </xdr:to>
    <xdr:sp macro="" textlink="">
      <xdr:nvSpPr>
        <xdr:cNvPr id="4" name="右矢印 4">
          <a:extLst>
            <a:ext uri="{FF2B5EF4-FFF2-40B4-BE49-F238E27FC236}">
              <a16:creationId xmlns:a16="http://schemas.microsoft.com/office/drawing/2014/main" id="{9C1A1209-177C-7E4B-AA17-3BEA0C3FDEA6}"/>
            </a:ext>
          </a:extLst>
        </xdr:cNvPr>
        <xdr:cNvSpPr/>
      </xdr:nvSpPr>
      <xdr:spPr>
        <a:xfrm>
          <a:off x="12192000" y="3905250"/>
          <a:ext cx="815423" cy="313496"/>
        </a:xfrm>
        <a:prstGeom prst="rightArrow">
          <a:avLst/>
        </a:prstGeom>
        <a:gradFill>
          <a:gsLst>
            <a:gs pos="0">
              <a:srgbClr val="000082"/>
            </a:gs>
            <a:gs pos="13000">
              <a:srgbClr val="0047FF"/>
            </a:gs>
            <a:gs pos="28000">
              <a:srgbClr val="000082"/>
            </a:gs>
            <a:gs pos="42999">
              <a:srgbClr val="0047FF"/>
            </a:gs>
            <a:gs pos="58000">
              <a:srgbClr val="000082"/>
            </a:gs>
            <a:gs pos="72000">
              <a:srgbClr val="0047FF"/>
            </a:gs>
            <a:gs pos="87000">
              <a:srgbClr val="000082"/>
            </a:gs>
            <a:gs pos="100000">
              <a:srgbClr val="0047FF"/>
            </a:gs>
          </a:gsLst>
          <a:lin ang="5400000" scaled="0"/>
        </a:gradFill>
        <a:ln>
          <a:solidFill>
            <a:schemeClr val="tx1">
              <a:alpha val="5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882650</xdr:colOff>
      <xdr:row>3</xdr:row>
      <xdr:rowOff>0</xdr:rowOff>
    </xdr:from>
    <xdr:to>
      <xdr:col>5</xdr:col>
      <xdr:colOff>114360</xdr:colOff>
      <xdr:row>6</xdr:row>
      <xdr:rowOff>158893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C9C6A91-B453-464F-8E14-471212B260DE}"/>
            </a:ext>
          </a:extLst>
        </xdr:cNvPr>
        <xdr:cNvSpPr/>
      </xdr:nvSpPr>
      <xdr:spPr>
        <a:xfrm>
          <a:off x="923925" y="723900"/>
          <a:ext cx="1362075" cy="571499"/>
        </a:xfrm>
        <a:prstGeom prst="wedgeRectCallout">
          <a:avLst>
            <a:gd name="adj1" fmla="val -18818"/>
            <a:gd name="adj2" fmla="val 58160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既存ランプに記載されているＷ数値</a:t>
          </a:r>
          <a:endParaRPr kumimoji="1" lang="en-US" altLang="ja-JP" sz="900"/>
        </a:p>
        <a:p>
          <a:pPr algn="l"/>
          <a:r>
            <a:rPr kumimoji="1" lang="ja-JP" altLang="en-US" sz="900"/>
            <a:t>（プルダウン選択）</a:t>
          </a:r>
          <a:endParaRPr kumimoji="1" lang="en-US" altLang="ja-JP" sz="900"/>
        </a:p>
      </xdr:txBody>
    </xdr:sp>
    <xdr:clientData/>
  </xdr:twoCellAnchor>
  <xdr:twoCellAnchor>
    <xdr:from>
      <xdr:col>5</xdr:col>
      <xdr:colOff>142875</xdr:colOff>
      <xdr:row>3</xdr:row>
      <xdr:rowOff>9526</xdr:rowOff>
    </xdr:from>
    <xdr:to>
      <xdr:col>8</xdr:col>
      <xdr:colOff>82650</xdr:colOff>
      <xdr:row>6</xdr:row>
      <xdr:rowOff>158824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336F510-B67F-6B4D-B357-D1C4796FBF8F}"/>
            </a:ext>
          </a:extLst>
        </xdr:cNvPr>
        <xdr:cNvSpPr/>
      </xdr:nvSpPr>
      <xdr:spPr>
        <a:xfrm>
          <a:off x="2076450" y="485776"/>
          <a:ext cx="1190624" cy="561974"/>
        </a:xfrm>
        <a:prstGeom prst="wedgeRectCallout">
          <a:avLst>
            <a:gd name="adj1" fmla="val -36704"/>
            <a:gd name="adj2" fmla="val 64826"/>
          </a:avLst>
        </a:prstGeom>
        <a:ln w="12700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電力会社請求書に記載の </a:t>
          </a:r>
          <a:r>
            <a:rPr kumimoji="1" lang="en-US" altLang="ja-JP" sz="900"/>
            <a:t>1kW/h </a:t>
          </a:r>
          <a:r>
            <a:rPr kumimoji="1" lang="ja-JP" altLang="en-US" sz="900"/>
            <a:t>数値　　</a:t>
          </a:r>
          <a:endParaRPr kumimoji="1" lang="en-US" altLang="ja-JP" sz="900"/>
        </a:p>
        <a:p>
          <a:pPr algn="l"/>
          <a:r>
            <a:rPr kumimoji="1" lang="ja-JP" altLang="en-US" sz="900"/>
            <a:t>　　　　（入力）</a:t>
          </a:r>
        </a:p>
      </xdr:txBody>
    </xdr:sp>
    <xdr:clientData/>
  </xdr:twoCellAnchor>
  <xdr:twoCellAnchor>
    <xdr:from>
      <xdr:col>8</xdr:col>
      <xdr:colOff>123825</xdr:colOff>
      <xdr:row>3</xdr:row>
      <xdr:rowOff>9525</xdr:rowOff>
    </xdr:from>
    <xdr:to>
      <xdr:col>13</xdr:col>
      <xdr:colOff>6379</xdr:colOff>
      <xdr:row>6</xdr:row>
      <xdr:rowOff>158824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9A5832AC-C5B2-CD43-B950-D04BF3D7E834}"/>
            </a:ext>
          </a:extLst>
        </xdr:cNvPr>
        <xdr:cNvSpPr/>
      </xdr:nvSpPr>
      <xdr:spPr>
        <a:xfrm>
          <a:off x="3295650" y="733425"/>
          <a:ext cx="1400175" cy="561975"/>
        </a:xfrm>
        <a:prstGeom prst="wedgeRectCallout">
          <a:avLst>
            <a:gd name="adj1" fmla="val -34178"/>
            <a:gd name="adj2" fmla="val 66405"/>
          </a:avLst>
        </a:prstGeom>
        <a:ln w="12700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メイン作業場の稼働時間</a:t>
          </a:r>
          <a:endParaRPr kumimoji="1" lang="en-US" altLang="ja-JP" sz="900"/>
        </a:p>
        <a:p>
          <a:pPr algn="l"/>
          <a:r>
            <a:rPr kumimoji="1" lang="ja-JP" altLang="en-US" sz="900"/>
            <a:t>　　（プルダウン選択）</a:t>
          </a:r>
        </a:p>
      </xdr:txBody>
    </xdr:sp>
    <xdr:clientData/>
  </xdr:twoCellAnchor>
  <xdr:twoCellAnchor>
    <xdr:from>
      <xdr:col>13</xdr:col>
      <xdr:colOff>38100</xdr:colOff>
      <xdr:row>3</xdr:row>
      <xdr:rowOff>9525</xdr:rowOff>
    </xdr:from>
    <xdr:to>
      <xdr:col>16</xdr:col>
      <xdr:colOff>238125</xdr:colOff>
      <xdr:row>6</xdr:row>
      <xdr:rowOff>180975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C5993EA-C421-1244-84DE-17C39F63761F}"/>
            </a:ext>
          </a:extLst>
        </xdr:cNvPr>
        <xdr:cNvSpPr/>
      </xdr:nvSpPr>
      <xdr:spPr>
        <a:xfrm>
          <a:off x="4714875" y="485775"/>
          <a:ext cx="1171575" cy="571500"/>
        </a:xfrm>
        <a:prstGeom prst="wedgeRectCallout">
          <a:avLst>
            <a:gd name="adj1" fmla="val -39886"/>
            <a:gd name="adj2" fmla="val 57900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１ケ月稼働日</a:t>
          </a:r>
          <a:endParaRPr kumimoji="1" lang="en-US" altLang="ja-JP" sz="900"/>
        </a:p>
        <a:p>
          <a:pPr algn="l"/>
          <a:r>
            <a:rPr kumimoji="1" lang="ja-JP" altLang="en-US" sz="900"/>
            <a:t>　（プルダウン選択）</a:t>
          </a:r>
        </a:p>
      </xdr:txBody>
    </xdr:sp>
    <xdr:clientData/>
  </xdr:twoCellAnchor>
  <xdr:twoCellAnchor>
    <xdr:from>
      <xdr:col>16</xdr:col>
      <xdr:colOff>266700</xdr:colOff>
      <xdr:row>3</xdr:row>
      <xdr:rowOff>9525</xdr:rowOff>
    </xdr:from>
    <xdr:to>
      <xdr:col>19</xdr:col>
      <xdr:colOff>120718</xdr:colOff>
      <xdr:row>6</xdr:row>
      <xdr:rowOff>180975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2B1BA61-8D69-DF4A-96AD-4981E74D779E}"/>
            </a:ext>
          </a:extLst>
        </xdr:cNvPr>
        <xdr:cNvSpPr/>
      </xdr:nvSpPr>
      <xdr:spPr>
        <a:xfrm>
          <a:off x="5915025" y="485775"/>
          <a:ext cx="1171575" cy="571500"/>
        </a:xfrm>
        <a:prstGeom prst="wedgeRectCallout">
          <a:avLst>
            <a:gd name="adj1" fmla="val 17025"/>
            <a:gd name="adj2" fmla="val 59739"/>
          </a:avLst>
        </a:prstGeom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のランプ設置数</a:t>
          </a:r>
          <a:endParaRPr kumimoji="1" lang="en-US" altLang="ja-JP" sz="900"/>
        </a:p>
        <a:p>
          <a:pPr algn="l"/>
          <a:r>
            <a:rPr kumimoji="1" lang="ja-JP" altLang="en-US" sz="900"/>
            <a:t>　　　　（入力）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33130</xdr:colOff>
      <xdr:row>22</xdr:row>
      <xdr:rowOff>74542</xdr:rowOff>
    </xdr:from>
    <xdr:to>
      <xdr:col>54</xdr:col>
      <xdr:colOff>509128</xdr:colOff>
      <xdr:row>30</xdr:row>
      <xdr:rowOff>0</xdr:rowOff>
    </xdr:to>
    <xdr:sp macro="" textlink="">
      <xdr:nvSpPr>
        <xdr:cNvPr id="2" name="雲 1">
          <a:extLst>
            <a:ext uri="{FF2B5EF4-FFF2-40B4-BE49-F238E27FC236}">
              <a16:creationId xmlns:a16="http://schemas.microsoft.com/office/drawing/2014/main" id="{7848D177-1DFD-5C4F-930E-5EA97005DE83}"/>
            </a:ext>
          </a:extLst>
        </xdr:cNvPr>
        <xdr:cNvSpPr/>
      </xdr:nvSpPr>
      <xdr:spPr>
        <a:xfrm>
          <a:off x="19149805" y="4284592"/>
          <a:ext cx="3565250" cy="1249433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aseline="0">
              <a:solidFill>
                <a:schemeClr val="tx1"/>
              </a:solidFill>
            </a:rPr>
            <a:t>データを変更する場合、別名で保存してください。</a:t>
          </a:r>
        </a:p>
      </xdr:txBody>
    </xdr:sp>
    <xdr:clientData/>
  </xdr:twoCellAnchor>
  <xdr:twoCellAnchor>
    <xdr:from>
      <xdr:col>20</xdr:col>
      <xdr:colOff>78408</xdr:colOff>
      <xdr:row>15</xdr:row>
      <xdr:rowOff>157361</xdr:rowOff>
    </xdr:from>
    <xdr:to>
      <xdr:col>21</xdr:col>
      <xdr:colOff>116149</xdr:colOff>
      <xdr:row>17</xdr:row>
      <xdr:rowOff>99382</xdr:rowOff>
    </xdr:to>
    <xdr:sp macro="" textlink="">
      <xdr:nvSpPr>
        <xdr:cNvPr id="3" name="右矢印 8">
          <a:extLst>
            <a:ext uri="{FF2B5EF4-FFF2-40B4-BE49-F238E27FC236}">
              <a16:creationId xmlns:a16="http://schemas.microsoft.com/office/drawing/2014/main" id="{87DD0FC7-229F-A947-A4E1-D0DC6DAE71C7}"/>
            </a:ext>
          </a:extLst>
        </xdr:cNvPr>
        <xdr:cNvSpPr/>
      </xdr:nvSpPr>
      <xdr:spPr>
        <a:xfrm>
          <a:off x="7568233" y="3072011"/>
          <a:ext cx="815423" cy="313496"/>
        </a:xfrm>
        <a:prstGeom prst="rightArrow">
          <a:avLst/>
        </a:prstGeom>
        <a:gradFill>
          <a:gsLst>
            <a:gs pos="0">
              <a:srgbClr val="000082"/>
            </a:gs>
            <a:gs pos="13000">
              <a:srgbClr val="0047FF"/>
            </a:gs>
            <a:gs pos="28000">
              <a:srgbClr val="000082"/>
            </a:gs>
            <a:gs pos="42999">
              <a:srgbClr val="0047FF"/>
            </a:gs>
            <a:gs pos="58000">
              <a:srgbClr val="000082"/>
            </a:gs>
            <a:gs pos="72000">
              <a:srgbClr val="0047FF"/>
            </a:gs>
            <a:gs pos="87000">
              <a:srgbClr val="000082"/>
            </a:gs>
            <a:gs pos="100000">
              <a:srgbClr val="0047FF"/>
            </a:gs>
          </a:gsLst>
          <a:lin ang="5400000" scaled="0"/>
        </a:gradFill>
        <a:ln>
          <a:solidFill>
            <a:schemeClr val="tx1">
              <a:alpha val="5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225425</xdr:colOff>
      <xdr:row>22</xdr:row>
      <xdr:rowOff>142875</xdr:rowOff>
    </xdr:from>
    <xdr:to>
      <xdr:col>36</xdr:col>
      <xdr:colOff>415364</xdr:colOff>
      <xdr:row>24</xdr:row>
      <xdr:rowOff>84896</xdr:rowOff>
    </xdr:to>
    <xdr:sp macro="" textlink="">
      <xdr:nvSpPr>
        <xdr:cNvPr id="4" name="右矢印 4">
          <a:extLst>
            <a:ext uri="{FF2B5EF4-FFF2-40B4-BE49-F238E27FC236}">
              <a16:creationId xmlns:a16="http://schemas.microsoft.com/office/drawing/2014/main" id="{2229721B-7CFD-B343-9734-009FF03B20CD}"/>
            </a:ext>
          </a:extLst>
        </xdr:cNvPr>
        <xdr:cNvSpPr/>
      </xdr:nvSpPr>
      <xdr:spPr>
        <a:xfrm>
          <a:off x="12582525" y="4352925"/>
          <a:ext cx="815423" cy="313496"/>
        </a:xfrm>
        <a:prstGeom prst="rightArrow">
          <a:avLst/>
        </a:prstGeom>
        <a:gradFill>
          <a:gsLst>
            <a:gs pos="0">
              <a:srgbClr val="000082"/>
            </a:gs>
            <a:gs pos="13000">
              <a:srgbClr val="0047FF"/>
            </a:gs>
            <a:gs pos="28000">
              <a:srgbClr val="000082"/>
            </a:gs>
            <a:gs pos="42999">
              <a:srgbClr val="0047FF"/>
            </a:gs>
            <a:gs pos="58000">
              <a:srgbClr val="000082"/>
            </a:gs>
            <a:gs pos="72000">
              <a:srgbClr val="0047FF"/>
            </a:gs>
            <a:gs pos="87000">
              <a:srgbClr val="000082"/>
            </a:gs>
            <a:gs pos="100000">
              <a:srgbClr val="0047FF"/>
            </a:gs>
          </a:gsLst>
          <a:lin ang="5400000" scaled="0"/>
        </a:gradFill>
        <a:ln>
          <a:solidFill>
            <a:schemeClr val="tx1">
              <a:alpha val="5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882650</xdr:colOff>
      <xdr:row>3</xdr:row>
      <xdr:rowOff>0</xdr:rowOff>
    </xdr:from>
    <xdr:to>
      <xdr:col>5</xdr:col>
      <xdr:colOff>114360</xdr:colOff>
      <xdr:row>6</xdr:row>
      <xdr:rowOff>158893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0DBDA30-B199-F246-8B47-53BABAEFEF1A}"/>
            </a:ext>
          </a:extLst>
        </xdr:cNvPr>
        <xdr:cNvSpPr/>
      </xdr:nvSpPr>
      <xdr:spPr>
        <a:xfrm>
          <a:off x="923925" y="723900"/>
          <a:ext cx="1362075" cy="571499"/>
        </a:xfrm>
        <a:prstGeom prst="wedgeRectCallout">
          <a:avLst>
            <a:gd name="adj1" fmla="val -18818"/>
            <a:gd name="adj2" fmla="val 58160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既存ランプに記載されているＷ数値</a:t>
          </a:r>
          <a:endParaRPr kumimoji="1" lang="en-US" altLang="ja-JP" sz="900"/>
        </a:p>
        <a:p>
          <a:pPr algn="l"/>
          <a:r>
            <a:rPr kumimoji="1" lang="ja-JP" altLang="en-US" sz="900"/>
            <a:t>（プルダウン選択）</a:t>
          </a:r>
          <a:endParaRPr kumimoji="1" lang="en-US" altLang="ja-JP" sz="900"/>
        </a:p>
      </xdr:txBody>
    </xdr:sp>
    <xdr:clientData/>
  </xdr:twoCellAnchor>
  <xdr:twoCellAnchor>
    <xdr:from>
      <xdr:col>5</xdr:col>
      <xdr:colOff>142875</xdr:colOff>
      <xdr:row>3</xdr:row>
      <xdr:rowOff>9526</xdr:rowOff>
    </xdr:from>
    <xdr:to>
      <xdr:col>8</xdr:col>
      <xdr:colOff>82650</xdr:colOff>
      <xdr:row>6</xdr:row>
      <xdr:rowOff>158824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138BEB6-40B8-6A41-83C0-E353AA7E258F}"/>
            </a:ext>
          </a:extLst>
        </xdr:cNvPr>
        <xdr:cNvSpPr/>
      </xdr:nvSpPr>
      <xdr:spPr>
        <a:xfrm>
          <a:off x="2314575" y="733426"/>
          <a:ext cx="1190624" cy="561974"/>
        </a:xfrm>
        <a:prstGeom prst="wedgeRectCallout">
          <a:avLst>
            <a:gd name="adj1" fmla="val -36704"/>
            <a:gd name="adj2" fmla="val 64826"/>
          </a:avLst>
        </a:prstGeom>
        <a:ln w="12700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電力会社請求書に記載の </a:t>
          </a:r>
          <a:r>
            <a:rPr kumimoji="1" lang="en-US" altLang="ja-JP" sz="900"/>
            <a:t>1kW/h </a:t>
          </a:r>
          <a:r>
            <a:rPr kumimoji="1" lang="ja-JP" altLang="en-US" sz="900"/>
            <a:t>数値　　</a:t>
          </a:r>
          <a:endParaRPr kumimoji="1" lang="en-US" altLang="ja-JP" sz="900"/>
        </a:p>
        <a:p>
          <a:pPr algn="l"/>
          <a:r>
            <a:rPr kumimoji="1" lang="ja-JP" altLang="en-US" sz="900"/>
            <a:t>　　　　（入力）</a:t>
          </a:r>
        </a:p>
      </xdr:txBody>
    </xdr:sp>
    <xdr:clientData/>
  </xdr:twoCellAnchor>
  <xdr:twoCellAnchor>
    <xdr:from>
      <xdr:col>8</xdr:col>
      <xdr:colOff>123825</xdr:colOff>
      <xdr:row>3</xdr:row>
      <xdr:rowOff>9525</xdr:rowOff>
    </xdr:from>
    <xdr:to>
      <xdr:col>13</xdr:col>
      <xdr:colOff>6379</xdr:colOff>
      <xdr:row>6</xdr:row>
      <xdr:rowOff>158824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ACB7EC30-5605-4948-8A9A-4622B1FACC24}"/>
            </a:ext>
          </a:extLst>
        </xdr:cNvPr>
        <xdr:cNvSpPr/>
      </xdr:nvSpPr>
      <xdr:spPr>
        <a:xfrm>
          <a:off x="3533775" y="733425"/>
          <a:ext cx="1400175" cy="561975"/>
        </a:xfrm>
        <a:prstGeom prst="wedgeRectCallout">
          <a:avLst>
            <a:gd name="adj1" fmla="val -34178"/>
            <a:gd name="adj2" fmla="val 66405"/>
          </a:avLst>
        </a:prstGeom>
        <a:ln w="12700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メイン作業場の稼働時間</a:t>
          </a:r>
          <a:endParaRPr kumimoji="1" lang="en-US" altLang="ja-JP" sz="900"/>
        </a:p>
        <a:p>
          <a:pPr algn="l"/>
          <a:r>
            <a:rPr kumimoji="1" lang="ja-JP" altLang="en-US" sz="900"/>
            <a:t>　　（プルダウン選択）</a:t>
          </a:r>
        </a:p>
      </xdr:txBody>
    </xdr:sp>
    <xdr:clientData/>
  </xdr:twoCellAnchor>
  <xdr:twoCellAnchor>
    <xdr:from>
      <xdr:col>13</xdr:col>
      <xdr:colOff>38100</xdr:colOff>
      <xdr:row>3</xdr:row>
      <xdr:rowOff>9525</xdr:rowOff>
    </xdr:from>
    <xdr:to>
      <xdr:col>16</xdr:col>
      <xdr:colOff>238125</xdr:colOff>
      <xdr:row>6</xdr:row>
      <xdr:rowOff>180975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EB21C5-98C8-9541-9424-A505188893C2}"/>
            </a:ext>
          </a:extLst>
        </xdr:cNvPr>
        <xdr:cNvSpPr/>
      </xdr:nvSpPr>
      <xdr:spPr>
        <a:xfrm>
          <a:off x="4953000" y="733425"/>
          <a:ext cx="1171575" cy="571500"/>
        </a:xfrm>
        <a:prstGeom prst="wedgeRectCallout">
          <a:avLst>
            <a:gd name="adj1" fmla="val -39886"/>
            <a:gd name="adj2" fmla="val 57900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１ケ月稼働日</a:t>
          </a:r>
          <a:endParaRPr kumimoji="1" lang="en-US" altLang="ja-JP" sz="900"/>
        </a:p>
        <a:p>
          <a:pPr algn="l"/>
          <a:r>
            <a:rPr kumimoji="1" lang="ja-JP" altLang="en-US" sz="900"/>
            <a:t>　（プルダウン選択）</a:t>
          </a:r>
        </a:p>
      </xdr:txBody>
    </xdr:sp>
    <xdr:clientData/>
  </xdr:twoCellAnchor>
  <xdr:twoCellAnchor>
    <xdr:from>
      <xdr:col>16</xdr:col>
      <xdr:colOff>266700</xdr:colOff>
      <xdr:row>3</xdr:row>
      <xdr:rowOff>9525</xdr:rowOff>
    </xdr:from>
    <xdr:to>
      <xdr:col>19</xdr:col>
      <xdr:colOff>120718</xdr:colOff>
      <xdr:row>6</xdr:row>
      <xdr:rowOff>180975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0CCF545-842D-344F-8CA6-5B55225E2810}"/>
            </a:ext>
          </a:extLst>
        </xdr:cNvPr>
        <xdr:cNvSpPr/>
      </xdr:nvSpPr>
      <xdr:spPr>
        <a:xfrm>
          <a:off x="6153150" y="733425"/>
          <a:ext cx="1171575" cy="571500"/>
        </a:xfrm>
        <a:prstGeom prst="wedgeRectCallout">
          <a:avLst>
            <a:gd name="adj1" fmla="val 17025"/>
            <a:gd name="adj2" fmla="val 59739"/>
          </a:avLst>
        </a:prstGeom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会社・工場・現場等</a:t>
          </a:r>
          <a:endParaRPr kumimoji="1" lang="en-US" altLang="ja-JP" sz="900"/>
        </a:p>
        <a:p>
          <a:pPr algn="l"/>
          <a:r>
            <a:rPr kumimoji="1" lang="ja-JP" altLang="en-US" sz="900"/>
            <a:t>のランプ設置数</a:t>
          </a:r>
          <a:endParaRPr kumimoji="1" lang="en-US" altLang="ja-JP" sz="900"/>
        </a:p>
        <a:p>
          <a:pPr algn="l"/>
          <a:r>
            <a:rPr kumimoji="1" lang="ja-JP" altLang="en-US" sz="900"/>
            <a:t>　　　　（入力）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9"/>
  <sheetViews>
    <sheetView tabSelected="1" topLeftCell="B1" zoomScaleNormal="100" workbookViewId="0">
      <selection activeCell="C1" sqref="C1:G2"/>
    </sheetView>
  </sheetViews>
  <sheetFormatPr baseColWidth="10" defaultRowHeight="14"/>
  <cols>
    <col min="1" max="1" width="0.6640625" hidden="1" customWidth="1"/>
    <col min="2" max="2" width="0.33203125" customWidth="1"/>
    <col min="3" max="3" width="16.5" customWidth="1"/>
    <col min="4" max="4" width="5.6640625" customWidth="1"/>
    <col min="5" max="5" width="5.83203125" customWidth="1"/>
    <col min="6" max="6" width="2.6640625" customWidth="1"/>
    <col min="7" max="7" width="0.33203125" customWidth="1"/>
    <col min="8" max="8" width="13.1640625" customWidth="1"/>
    <col min="9" max="9" width="3.33203125" customWidth="1"/>
    <col min="10" max="10" width="0.5" customWidth="1"/>
    <col min="11" max="11" width="12.5" customWidth="1"/>
    <col min="12" max="12" width="2.83203125" customWidth="1"/>
    <col min="13" max="13" width="0.5" customWidth="1"/>
    <col min="14" max="14" width="2.5" customWidth="1"/>
    <col min="15" max="15" width="8" customWidth="1"/>
    <col min="16" max="16" width="2.1640625" customWidth="1"/>
    <col min="17" max="17" width="5.5" customWidth="1"/>
    <col min="18" max="18" width="10.1640625" customWidth="1"/>
    <col min="19" max="19" width="1.5" customWidth="1"/>
    <col min="20" max="20" width="3.6640625" customWidth="1"/>
    <col min="21" max="21" width="10.33203125" customWidth="1"/>
    <col min="22" max="22" width="3.33203125" customWidth="1"/>
    <col min="23" max="23" width="3.83203125" customWidth="1"/>
    <col min="24" max="24" width="10.5" hidden="1" customWidth="1"/>
    <col min="25" max="25" width="9" hidden="1" customWidth="1"/>
    <col min="26" max="26" width="8.1640625" customWidth="1"/>
    <col min="27" max="27" width="4.1640625" customWidth="1"/>
    <col min="28" max="28" width="12.1640625" customWidth="1"/>
    <col min="29" max="29" width="5.1640625" bestFit="1" customWidth="1"/>
    <col min="30" max="34" width="3.1640625" customWidth="1"/>
    <col min="35" max="35" width="3.1640625" hidden="1" customWidth="1"/>
    <col min="36" max="36" width="5.1640625" hidden="1" customWidth="1"/>
    <col min="37" max="37" width="8" hidden="1" customWidth="1"/>
    <col min="38" max="38" width="4" hidden="1" customWidth="1"/>
    <col min="39" max="39" width="6.6640625" hidden="1" customWidth="1"/>
    <col min="40" max="40" width="5.83203125" hidden="1" customWidth="1"/>
    <col min="41" max="41" width="1.6640625" hidden="1" customWidth="1"/>
    <col min="42" max="42" width="13.1640625" hidden="1" customWidth="1"/>
    <col min="43" max="43" width="1.1640625" hidden="1" customWidth="1"/>
    <col min="44" max="44" width="15.1640625" hidden="1" customWidth="1"/>
    <col min="45" max="45" width="2.83203125" hidden="1" customWidth="1"/>
    <col min="46" max="46" width="10.1640625" hidden="1" customWidth="1"/>
    <col min="47" max="47" width="1.6640625" hidden="1" customWidth="1"/>
    <col min="48" max="48" width="9.6640625" hidden="1" customWidth="1"/>
    <col min="49" max="49" width="2.6640625" hidden="1" customWidth="1"/>
    <col min="50" max="50" width="11.5" hidden="1" customWidth="1"/>
    <col min="51" max="51" width="2.1640625" hidden="1" customWidth="1"/>
    <col min="52" max="52" width="11.1640625" hidden="1" customWidth="1"/>
    <col min="53" max="53" width="1.6640625" hidden="1" customWidth="1"/>
    <col min="54" max="54" width="11.33203125" hidden="1" customWidth="1"/>
    <col min="55" max="57" width="8.83203125" hidden="1" customWidth="1"/>
    <col min="58" max="256" width="8.83203125" customWidth="1"/>
  </cols>
  <sheetData>
    <row r="1" spans="1:57" ht="18" customHeight="1">
      <c r="A1" s="7"/>
      <c r="B1" s="7"/>
      <c r="C1" s="134" t="s">
        <v>26</v>
      </c>
      <c r="D1" s="134"/>
      <c r="E1" s="134"/>
      <c r="F1" s="134"/>
      <c r="G1" s="134"/>
      <c r="H1" s="135"/>
      <c r="I1" s="136" t="s">
        <v>75</v>
      </c>
      <c r="J1" s="137"/>
      <c r="K1" s="137" t="s">
        <v>76</v>
      </c>
      <c r="L1" s="138"/>
      <c r="M1" s="138"/>
      <c r="N1" s="139"/>
      <c r="O1" s="139"/>
      <c r="P1" s="139"/>
      <c r="Q1" s="139"/>
      <c r="R1" s="140"/>
      <c r="S1" s="141"/>
      <c r="T1" s="142"/>
      <c r="U1" s="141"/>
      <c r="V1" s="141"/>
      <c r="W1" s="143"/>
      <c r="X1" s="141"/>
      <c r="Y1" s="141"/>
      <c r="Z1" s="142"/>
      <c r="AA1" s="142"/>
      <c r="AB1" s="144"/>
      <c r="AC1" s="137"/>
      <c r="AL1" s="17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7" ht="19.5" customHeight="1">
      <c r="A2" s="7"/>
      <c r="B2" s="7"/>
      <c r="C2" s="145"/>
      <c r="D2" s="145"/>
      <c r="E2" s="145"/>
      <c r="F2" s="145"/>
      <c r="G2" s="145"/>
      <c r="H2" s="146"/>
      <c r="I2" s="136" t="s">
        <v>75</v>
      </c>
      <c r="J2" s="147"/>
      <c r="K2" s="148" t="s">
        <v>77</v>
      </c>
      <c r="L2" s="138"/>
      <c r="M2" s="138"/>
      <c r="N2" s="149"/>
      <c r="O2" s="149"/>
      <c r="P2" s="149"/>
      <c r="Q2" s="149"/>
      <c r="R2" s="150" t="s">
        <v>25</v>
      </c>
      <c r="S2" s="151"/>
      <c r="T2" s="152"/>
      <c r="U2" s="153"/>
      <c r="V2" s="153"/>
      <c r="W2" s="154"/>
      <c r="X2" s="151"/>
      <c r="Y2" s="151"/>
      <c r="Z2" s="152"/>
      <c r="AA2" s="152"/>
      <c r="AB2" s="155"/>
      <c r="AC2" s="137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</row>
    <row r="3" spans="1:57" ht="19.5" customHeight="1">
      <c r="A3" s="7"/>
      <c r="B3" s="7"/>
      <c r="C3" s="156"/>
      <c r="D3" s="156"/>
      <c r="E3" s="156"/>
      <c r="F3" s="156"/>
      <c r="G3" s="156"/>
      <c r="H3" s="157"/>
      <c r="I3" s="147"/>
      <c r="J3" s="147"/>
      <c r="K3" s="147"/>
      <c r="L3" s="138"/>
      <c r="M3" s="138"/>
      <c r="N3" s="149"/>
      <c r="O3" s="149"/>
      <c r="P3" s="149"/>
      <c r="Q3" s="149"/>
      <c r="R3" s="149"/>
      <c r="S3" s="139"/>
      <c r="T3" s="138"/>
      <c r="U3" s="149"/>
      <c r="V3" s="149"/>
      <c r="W3" s="158"/>
      <c r="X3" s="139"/>
      <c r="Y3" s="139"/>
      <c r="Z3" s="138"/>
      <c r="AA3" s="138"/>
      <c r="AB3" s="138"/>
      <c r="AC3" s="137"/>
      <c r="AL3" s="17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</row>
    <row r="4" spans="1:57" ht="15.75" customHeight="1">
      <c r="A4" s="7"/>
      <c r="B4" s="7"/>
      <c r="C4" s="159"/>
      <c r="D4" s="160"/>
      <c r="E4" s="160"/>
      <c r="F4" s="160"/>
      <c r="G4" s="160"/>
      <c r="H4" s="161"/>
      <c r="I4" s="162"/>
      <c r="J4" s="162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59"/>
      <c r="X4" s="164"/>
      <c r="Y4" s="164"/>
      <c r="Z4" s="137"/>
      <c r="AA4" s="137"/>
      <c r="AB4" s="137"/>
      <c r="AC4" s="137"/>
      <c r="AL4" s="17"/>
      <c r="AM4" s="16"/>
      <c r="AN4" s="16"/>
      <c r="AO4" s="16"/>
      <c r="AP4" s="16"/>
      <c r="AQ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</row>
    <row r="5" spans="1:57" ht="15.75" hidden="1" customHeight="1">
      <c r="A5" s="7"/>
      <c r="B5" s="7"/>
      <c r="C5" s="159"/>
      <c r="D5" s="165"/>
      <c r="E5" s="165"/>
      <c r="F5" s="165"/>
      <c r="G5" s="165"/>
      <c r="H5" s="165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59"/>
      <c r="X5" s="164"/>
      <c r="Y5" s="164"/>
      <c r="Z5" s="137"/>
      <c r="AA5" s="137"/>
      <c r="AB5" s="137"/>
      <c r="AC5" s="137"/>
      <c r="AL5" s="17"/>
      <c r="AM5" s="16"/>
      <c r="AN5" s="16"/>
      <c r="AO5" s="16"/>
      <c r="AP5" s="44">
        <f>D22-D23</f>
        <v>0</v>
      </c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</row>
    <row r="6" spans="1:57" ht="15.75" customHeight="1">
      <c r="A6" s="7"/>
      <c r="B6" s="7"/>
      <c r="C6" s="159"/>
      <c r="D6" s="165"/>
      <c r="E6" s="165"/>
      <c r="F6" s="165"/>
      <c r="G6" s="165"/>
      <c r="H6" s="165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59"/>
      <c r="X6" s="164"/>
      <c r="Y6" s="164"/>
      <c r="Z6" s="137"/>
      <c r="AA6" s="137"/>
      <c r="AB6" s="137"/>
      <c r="AC6" s="137"/>
      <c r="AL6" s="17"/>
      <c r="AM6" s="16"/>
      <c r="AN6" s="16"/>
      <c r="AO6" s="16"/>
      <c r="AP6" s="55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</row>
    <row r="7" spans="1:57" ht="15.75" customHeight="1">
      <c r="A7" s="7"/>
      <c r="B7" s="7"/>
      <c r="C7" s="159" t="s">
        <v>46</v>
      </c>
      <c r="D7" s="166"/>
      <c r="E7" s="167"/>
      <c r="F7" s="167"/>
      <c r="G7" s="167"/>
      <c r="H7" s="168"/>
      <c r="I7" s="169"/>
      <c r="J7" s="169"/>
      <c r="K7" s="169"/>
      <c r="L7" s="169"/>
      <c r="M7" s="169"/>
      <c r="N7" s="169"/>
      <c r="O7" s="169"/>
      <c r="P7" s="170"/>
      <c r="Q7" s="170"/>
      <c r="R7" s="170"/>
      <c r="S7" s="170"/>
      <c r="T7" s="170"/>
      <c r="U7" s="170"/>
      <c r="V7" s="170"/>
      <c r="W7" s="159"/>
      <c r="X7" s="164"/>
      <c r="Y7" s="164"/>
      <c r="Z7" s="137"/>
      <c r="AA7" s="137"/>
      <c r="AB7" s="137"/>
      <c r="AC7" s="137"/>
      <c r="AL7" s="17"/>
      <c r="AM7" s="16"/>
      <c r="AN7" s="16"/>
      <c r="AO7" s="16"/>
      <c r="AP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</row>
    <row r="8" spans="1:57" ht="15" customHeight="1">
      <c r="A8" s="7"/>
      <c r="B8" s="7"/>
      <c r="C8" s="171" t="s">
        <v>79</v>
      </c>
      <c r="D8" s="172" t="s">
        <v>14</v>
      </c>
      <c r="E8" s="173"/>
      <c r="F8" s="173"/>
      <c r="G8" s="174"/>
      <c r="H8" s="175" t="s">
        <v>4</v>
      </c>
      <c r="I8" s="176"/>
      <c r="J8" s="177" t="s">
        <v>60</v>
      </c>
      <c r="K8" s="178"/>
      <c r="L8" s="178"/>
      <c r="M8" s="179"/>
      <c r="N8" s="180" t="s">
        <v>59</v>
      </c>
      <c r="O8" s="181"/>
      <c r="P8" s="182"/>
      <c r="Q8" s="183" t="s">
        <v>74</v>
      </c>
      <c r="R8" s="184"/>
      <c r="S8" s="159"/>
      <c r="T8" s="164"/>
      <c r="U8" s="164"/>
      <c r="V8" s="137"/>
      <c r="W8" s="137"/>
      <c r="X8" s="137"/>
      <c r="Y8" s="137"/>
      <c r="Z8" s="137"/>
      <c r="AA8" s="137"/>
      <c r="AB8" s="137"/>
      <c r="AC8" s="137"/>
      <c r="AL8" s="17"/>
      <c r="AM8" s="87"/>
      <c r="AN8" s="87"/>
      <c r="AO8" s="16"/>
      <c r="AP8" s="116" t="s">
        <v>28</v>
      </c>
      <c r="AQ8" s="16"/>
      <c r="AR8" s="119" t="s">
        <v>31</v>
      </c>
      <c r="AS8" s="16"/>
      <c r="AT8" s="115" t="s">
        <v>32</v>
      </c>
      <c r="AU8" s="16"/>
      <c r="AV8" s="115" t="s">
        <v>33</v>
      </c>
      <c r="AW8" s="16"/>
      <c r="AX8" s="116" t="s">
        <v>34</v>
      </c>
      <c r="AY8" s="16"/>
      <c r="AZ8" s="115" t="s">
        <v>35</v>
      </c>
      <c r="BA8" s="16"/>
      <c r="BB8" s="119" t="s">
        <v>36</v>
      </c>
      <c r="BC8" s="16"/>
      <c r="BD8" s="87" t="s">
        <v>43</v>
      </c>
      <c r="BE8" s="87"/>
    </row>
    <row r="9" spans="1:57" ht="14.25" customHeight="1">
      <c r="A9" s="7"/>
      <c r="B9" s="7"/>
      <c r="C9" s="185"/>
      <c r="D9" s="186"/>
      <c r="E9" s="187"/>
      <c r="F9" s="125" t="s">
        <v>13</v>
      </c>
      <c r="G9" s="126"/>
      <c r="H9" s="188"/>
      <c r="I9" s="128" t="s">
        <v>0</v>
      </c>
      <c r="J9" s="186"/>
      <c r="K9" s="187"/>
      <c r="L9" s="125" t="s">
        <v>3</v>
      </c>
      <c r="M9" s="126"/>
      <c r="N9" s="189"/>
      <c r="O9" s="190"/>
      <c r="P9" s="131" t="s">
        <v>7</v>
      </c>
      <c r="Q9" s="191"/>
      <c r="R9" s="133" t="s">
        <v>71</v>
      </c>
      <c r="S9" s="159"/>
      <c r="T9" s="164"/>
      <c r="U9" s="192"/>
      <c r="V9" s="137"/>
      <c r="W9" s="137"/>
      <c r="X9" s="137"/>
      <c r="Y9" s="137"/>
      <c r="Z9" s="137"/>
      <c r="AA9" s="137"/>
      <c r="AB9" s="137"/>
      <c r="AC9" s="137"/>
      <c r="AL9" s="17"/>
      <c r="AM9" s="87"/>
      <c r="AN9" s="87"/>
      <c r="AO9" s="16"/>
      <c r="AP9" s="117"/>
      <c r="AQ9" s="16"/>
      <c r="AR9" s="120"/>
      <c r="AS9" s="16"/>
      <c r="AT9" s="118"/>
      <c r="AU9" s="16"/>
      <c r="AV9" s="118"/>
      <c r="AW9" s="16"/>
      <c r="AX9" s="117"/>
      <c r="AY9" s="16"/>
      <c r="AZ9" s="118"/>
      <c r="BA9" s="16"/>
      <c r="BB9" s="120"/>
      <c r="BC9" s="16"/>
      <c r="BD9" s="16"/>
    </row>
    <row r="10" spans="1:57" ht="15" customHeight="1">
      <c r="A10" s="7"/>
      <c r="B10" s="7"/>
      <c r="C10" s="193" t="s">
        <v>80</v>
      </c>
      <c r="D10" s="172" t="s">
        <v>14</v>
      </c>
      <c r="E10" s="173"/>
      <c r="F10" s="173"/>
      <c r="G10" s="174"/>
      <c r="H10" s="194" t="s">
        <v>4</v>
      </c>
      <c r="I10" s="195"/>
      <c r="J10" s="177" t="s">
        <v>2</v>
      </c>
      <c r="K10" s="178"/>
      <c r="L10" s="178"/>
      <c r="M10" s="179"/>
      <c r="N10" s="180" t="s">
        <v>1</v>
      </c>
      <c r="O10" s="181"/>
      <c r="P10" s="182"/>
      <c r="Q10" s="196" t="s">
        <v>68</v>
      </c>
      <c r="R10" s="184"/>
      <c r="S10" s="159"/>
      <c r="T10" s="164"/>
      <c r="U10" s="164"/>
      <c r="V10" s="137"/>
      <c r="W10" s="137"/>
      <c r="X10" s="137"/>
      <c r="Y10" s="137"/>
      <c r="Z10" s="137"/>
      <c r="AA10" s="137"/>
      <c r="AB10" s="137"/>
      <c r="AC10" s="137"/>
      <c r="AL10" s="17"/>
      <c r="AM10" s="9"/>
      <c r="AN10" s="9"/>
      <c r="AO10" s="16"/>
      <c r="AP10" s="21" t="e">
        <f>AP20/(AM47*J9*12)</f>
        <v>#DIV/0!</v>
      </c>
      <c r="AQ10" s="16"/>
      <c r="AR10" s="23">
        <f>N22-N23</f>
        <v>0</v>
      </c>
      <c r="AS10" s="16"/>
      <c r="AT10" s="26">
        <f>D35*Q9</f>
        <v>0</v>
      </c>
      <c r="AU10" s="16"/>
      <c r="AV10" s="24" t="s">
        <v>15</v>
      </c>
      <c r="AW10" s="16"/>
      <c r="AX10" s="30">
        <f>J22</f>
        <v>0</v>
      </c>
      <c r="AY10" s="16"/>
      <c r="AZ10" s="32">
        <f>J23</f>
        <v>0</v>
      </c>
      <c r="BA10" s="16"/>
      <c r="BB10" s="34">
        <f t="shared" ref="BB10:BB24" si="0">AX10-AZ10</f>
        <v>0</v>
      </c>
      <c r="BC10" s="16"/>
      <c r="BD10">
        <f>BE10</f>
        <v>0</v>
      </c>
      <c r="BE10" s="16">
        <f>AR39</f>
        <v>0</v>
      </c>
    </row>
    <row r="11" spans="1:57" ht="15.75" customHeight="1">
      <c r="A11" s="7"/>
      <c r="B11" s="7"/>
      <c r="C11" s="197"/>
      <c r="D11" s="123">
        <v>18</v>
      </c>
      <c r="E11" s="124"/>
      <c r="F11" s="125" t="s">
        <v>13</v>
      </c>
      <c r="G11" s="126"/>
      <c r="H11" s="127">
        <f>H9</f>
        <v>0</v>
      </c>
      <c r="I11" s="128" t="s">
        <v>0</v>
      </c>
      <c r="J11" s="123">
        <f>J9</f>
        <v>0</v>
      </c>
      <c r="K11" s="124"/>
      <c r="L11" s="125" t="s">
        <v>3</v>
      </c>
      <c r="M11" s="126"/>
      <c r="N11" s="129">
        <f>N9</f>
        <v>0</v>
      </c>
      <c r="O11" s="130"/>
      <c r="P11" s="131" t="s">
        <v>7</v>
      </c>
      <c r="Q11" s="132">
        <f>Q9</f>
        <v>0</v>
      </c>
      <c r="R11" s="133" t="s">
        <v>71</v>
      </c>
      <c r="S11" s="159"/>
      <c r="T11" s="164"/>
      <c r="U11" s="164"/>
      <c r="V11" s="137"/>
      <c r="W11" s="159"/>
      <c r="X11" s="164"/>
      <c r="Y11" s="164"/>
      <c r="Z11" s="137"/>
      <c r="AA11" s="137"/>
      <c r="AB11" s="137"/>
      <c r="AC11" s="137"/>
      <c r="AL11" s="17"/>
      <c r="AM11" s="9"/>
      <c r="AN11" s="9"/>
      <c r="AO11" s="16"/>
      <c r="AP11" s="22" t="e">
        <f>AR20/(J9*AM47*12)</f>
        <v>#DIV/0!</v>
      </c>
      <c r="AQ11" s="16"/>
      <c r="AR11" s="25">
        <f>AR10*10</f>
        <v>0</v>
      </c>
      <c r="AS11" s="16"/>
      <c r="AT11" s="26">
        <f>D35*Q9</f>
        <v>0</v>
      </c>
      <c r="AU11" s="16"/>
      <c r="AV11" s="24" t="s">
        <v>16</v>
      </c>
      <c r="AW11" s="16"/>
      <c r="AX11" s="30">
        <f>AX10*2</f>
        <v>0</v>
      </c>
      <c r="AY11" s="16"/>
      <c r="AZ11" s="32">
        <f>AZ10*2</f>
        <v>0</v>
      </c>
      <c r="BA11" s="16"/>
      <c r="BB11" s="34">
        <f t="shared" si="0"/>
        <v>0</v>
      </c>
      <c r="BC11" s="16"/>
      <c r="BD11" s="16">
        <f t="shared" ref="BD11:BD24" si="1">BD10+BE11</f>
        <v>0</v>
      </c>
      <c r="BE11" s="16">
        <f>BE10</f>
        <v>0</v>
      </c>
    </row>
    <row r="12" spans="1:57" s="58" customFormat="1" ht="15.75" customHeight="1">
      <c r="A12" s="56"/>
      <c r="B12" s="57"/>
      <c r="C12" s="198"/>
      <c r="D12" s="199"/>
      <c r="E12" s="199"/>
      <c r="F12" s="200"/>
      <c r="G12" s="200"/>
      <c r="H12" s="201"/>
      <c r="I12" s="202"/>
      <c r="J12" s="199"/>
      <c r="K12" s="199"/>
      <c r="L12" s="200"/>
      <c r="M12" s="200"/>
      <c r="N12" s="203"/>
      <c r="O12" s="203"/>
      <c r="P12" s="204"/>
      <c r="Q12" s="199"/>
      <c r="R12" s="205"/>
      <c r="S12" s="206"/>
      <c r="T12" s="207"/>
      <c r="U12" s="207"/>
      <c r="V12" s="208"/>
      <c r="W12" s="159"/>
      <c r="X12" s="164"/>
      <c r="Y12" s="164"/>
      <c r="Z12" s="137"/>
      <c r="AA12" s="137"/>
      <c r="AB12" s="137"/>
      <c r="AC12" s="137"/>
      <c r="AL12" s="59"/>
      <c r="AM12" s="57"/>
      <c r="AN12" s="57"/>
      <c r="AO12" s="41"/>
      <c r="AP12" s="81"/>
      <c r="AQ12" s="41"/>
      <c r="AR12" s="84"/>
      <c r="AS12" s="82"/>
      <c r="AT12" s="61"/>
      <c r="AU12" s="41"/>
      <c r="AV12" s="60"/>
      <c r="AW12" s="41"/>
      <c r="AX12" s="62"/>
      <c r="AY12" s="41"/>
      <c r="AZ12" s="63"/>
      <c r="BA12" s="41"/>
      <c r="BB12" s="64"/>
      <c r="BC12" s="41"/>
      <c r="BD12" s="41"/>
      <c r="BE12" s="41"/>
    </row>
    <row r="13" spans="1:57" ht="15" customHeight="1">
      <c r="A13" s="7"/>
      <c r="B13" s="7"/>
      <c r="C13" s="171" t="s">
        <v>90</v>
      </c>
      <c r="D13" s="209" t="s">
        <v>81</v>
      </c>
      <c r="E13" s="173"/>
      <c r="F13" s="173"/>
      <c r="G13" s="174"/>
      <c r="H13" s="175" t="s">
        <v>4</v>
      </c>
      <c r="I13" s="176"/>
      <c r="J13" s="177" t="s">
        <v>60</v>
      </c>
      <c r="K13" s="178"/>
      <c r="L13" s="178"/>
      <c r="M13" s="179"/>
      <c r="N13" s="180" t="s">
        <v>59</v>
      </c>
      <c r="O13" s="181"/>
      <c r="P13" s="182"/>
      <c r="Q13" s="183" t="s">
        <v>74</v>
      </c>
      <c r="R13" s="184"/>
      <c r="S13" s="159"/>
      <c r="T13" s="164"/>
      <c r="U13" s="164"/>
      <c r="V13" s="137"/>
      <c r="W13" s="210" t="s">
        <v>53</v>
      </c>
      <c r="X13" s="211"/>
      <c r="Y13" s="211"/>
      <c r="Z13" s="211"/>
      <c r="AA13" s="211"/>
      <c r="AB13" s="211"/>
      <c r="AC13" s="212"/>
      <c r="AL13" s="17"/>
      <c r="AM13" s="96" t="s">
        <v>30</v>
      </c>
      <c r="AN13" s="98"/>
      <c r="AO13" s="16"/>
      <c r="AP13" s="99"/>
      <c r="AQ13" s="16"/>
      <c r="AR13" s="87"/>
      <c r="AS13" s="16"/>
      <c r="AT13" s="115" t="s">
        <v>32</v>
      </c>
      <c r="AU13" s="16"/>
      <c r="AV13" s="115" t="s">
        <v>33</v>
      </c>
      <c r="AW13" s="16"/>
      <c r="AX13" s="116" t="s">
        <v>34</v>
      </c>
      <c r="AY13" s="16"/>
      <c r="AZ13" s="115" t="s">
        <v>35</v>
      </c>
      <c r="BA13" s="16"/>
      <c r="BB13" s="119" t="s">
        <v>36</v>
      </c>
      <c r="BC13" s="16"/>
      <c r="BD13" s="87" t="s">
        <v>43</v>
      </c>
      <c r="BE13" s="87"/>
    </row>
    <row r="14" spans="1:57" ht="14.25" customHeight="1">
      <c r="A14" s="7"/>
      <c r="B14" s="7"/>
      <c r="C14" s="185"/>
      <c r="D14" s="186"/>
      <c r="E14" s="187"/>
      <c r="F14" s="125" t="s">
        <v>13</v>
      </c>
      <c r="G14" s="126"/>
      <c r="H14" s="188"/>
      <c r="I14" s="128" t="s">
        <v>0</v>
      </c>
      <c r="J14" s="186"/>
      <c r="K14" s="187"/>
      <c r="L14" s="125" t="s">
        <v>3</v>
      </c>
      <c r="M14" s="126"/>
      <c r="N14" s="189"/>
      <c r="O14" s="190"/>
      <c r="P14" s="131" t="s">
        <v>7</v>
      </c>
      <c r="Q14" s="191"/>
      <c r="R14" s="133" t="s">
        <v>71</v>
      </c>
      <c r="S14" s="159"/>
      <c r="T14" s="164"/>
      <c r="U14" s="192"/>
      <c r="V14" s="137"/>
      <c r="W14" s="210" t="s">
        <v>47</v>
      </c>
      <c r="X14" s="211"/>
      <c r="Y14" s="211"/>
      <c r="Z14" s="211"/>
      <c r="AA14" s="212"/>
      <c r="AB14" s="213" t="s">
        <v>48</v>
      </c>
      <c r="AC14" s="214"/>
      <c r="AL14" s="17"/>
      <c r="AM14" s="121"/>
      <c r="AN14" s="122"/>
      <c r="AO14" s="16"/>
      <c r="AP14" s="99"/>
      <c r="AQ14" s="16"/>
      <c r="AR14" s="87"/>
      <c r="AS14" s="16"/>
      <c r="AT14" s="118"/>
      <c r="AU14" s="16"/>
      <c r="AV14" s="118"/>
      <c r="AW14" s="16"/>
      <c r="AX14" s="117"/>
      <c r="AY14" s="16"/>
      <c r="AZ14" s="118"/>
      <c r="BA14" s="16"/>
      <c r="BB14" s="120"/>
      <c r="BC14" s="16"/>
      <c r="BD14" s="16"/>
    </row>
    <row r="15" spans="1:57" ht="15" customHeight="1">
      <c r="A15" s="7"/>
      <c r="B15" s="7"/>
      <c r="C15" s="193" t="s">
        <v>91</v>
      </c>
      <c r="D15" s="209" t="s">
        <v>81</v>
      </c>
      <c r="E15" s="173"/>
      <c r="F15" s="173"/>
      <c r="G15" s="174"/>
      <c r="H15" s="194" t="s">
        <v>4</v>
      </c>
      <c r="I15" s="195"/>
      <c r="J15" s="177" t="s">
        <v>2</v>
      </c>
      <c r="K15" s="178"/>
      <c r="L15" s="178"/>
      <c r="M15" s="179"/>
      <c r="N15" s="180" t="s">
        <v>1</v>
      </c>
      <c r="O15" s="181"/>
      <c r="P15" s="182"/>
      <c r="Q15" s="196" t="s">
        <v>68</v>
      </c>
      <c r="R15" s="184"/>
      <c r="S15" s="159"/>
      <c r="T15" s="164"/>
      <c r="U15" s="164"/>
      <c r="V15" s="137"/>
      <c r="W15" s="215">
        <f>R22-R23</f>
        <v>0</v>
      </c>
      <c r="X15" s="216"/>
      <c r="Y15" s="216"/>
      <c r="Z15" s="216"/>
      <c r="AA15" s="217" t="s">
        <v>54</v>
      </c>
      <c r="AB15" s="218" t="e">
        <f>W15/R22*100</f>
        <v>#DIV/0!</v>
      </c>
      <c r="AC15" s="217" t="s">
        <v>49</v>
      </c>
      <c r="AL15" s="17"/>
      <c r="AM15" s="18">
        <v>1</v>
      </c>
      <c r="AN15" s="19">
        <v>1</v>
      </c>
      <c r="AO15" s="16"/>
      <c r="AP15" s="79"/>
      <c r="AQ15" s="16"/>
      <c r="AR15" s="83"/>
      <c r="AS15" s="16"/>
      <c r="AT15" s="26">
        <f>D26*Q14</f>
        <v>0</v>
      </c>
      <c r="AU15" s="16"/>
      <c r="AV15" s="24" t="s">
        <v>15</v>
      </c>
      <c r="AW15" s="16"/>
      <c r="AX15" s="30">
        <f>J26</f>
        <v>0</v>
      </c>
      <c r="AY15" s="16"/>
      <c r="AZ15" s="32">
        <f>J27</f>
        <v>0</v>
      </c>
      <c r="BA15" s="16"/>
      <c r="BB15" s="34">
        <f>AX15-AZ15</f>
        <v>0</v>
      </c>
      <c r="BC15" s="16"/>
      <c r="BD15">
        <f>BE15</f>
        <v>0</v>
      </c>
      <c r="BE15" s="16">
        <f>AR43</f>
        <v>0</v>
      </c>
    </row>
    <row r="16" spans="1:57" ht="15.75" customHeight="1">
      <c r="A16" s="7"/>
      <c r="B16" s="7"/>
      <c r="C16" s="197"/>
      <c r="D16" s="123">
        <v>89</v>
      </c>
      <c r="E16" s="124"/>
      <c r="F16" s="125" t="s">
        <v>13</v>
      </c>
      <c r="G16" s="126"/>
      <c r="H16" s="127">
        <f>H14</f>
        <v>0</v>
      </c>
      <c r="I16" s="128" t="s">
        <v>0</v>
      </c>
      <c r="J16" s="123">
        <f>J14</f>
        <v>0</v>
      </c>
      <c r="K16" s="124"/>
      <c r="L16" s="125" t="s">
        <v>3</v>
      </c>
      <c r="M16" s="126"/>
      <c r="N16" s="129">
        <f>N14</f>
        <v>0</v>
      </c>
      <c r="O16" s="130"/>
      <c r="P16" s="131" t="s">
        <v>7</v>
      </c>
      <c r="Q16" s="132">
        <f>Q14</f>
        <v>0</v>
      </c>
      <c r="R16" s="133" t="s">
        <v>71</v>
      </c>
      <c r="S16" s="159"/>
      <c r="T16" s="164"/>
      <c r="U16" s="164"/>
      <c r="V16" s="137"/>
      <c r="W16" s="219"/>
      <c r="X16" s="220"/>
      <c r="Y16" s="220"/>
      <c r="Z16" s="220"/>
      <c r="AA16" s="221"/>
      <c r="AB16" s="222"/>
      <c r="AC16" s="221"/>
      <c r="AL16" s="17"/>
      <c r="AM16" s="18">
        <f>AM15+1</f>
        <v>2</v>
      </c>
      <c r="AN16" s="19">
        <f>AN15+1</f>
        <v>2</v>
      </c>
      <c r="AO16" s="16"/>
      <c r="AP16" s="80"/>
      <c r="AQ16" s="16"/>
      <c r="AR16" s="11"/>
      <c r="AS16" s="16"/>
      <c r="AT16" s="26">
        <f>D26*Q14</f>
        <v>0</v>
      </c>
      <c r="AU16" s="16"/>
      <c r="AV16" s="24" t="s">
        <v>16</v>
      </c>
      <c r="AW16" s="16"/>
      <c r="AX16" s="30">
        <f>AX15*2</f>
        <v>0</v>
      </c>
      <c r="AY16" s="16"/>
      <c r="AZ16" s="32">
        <f>AZ15*2</f>
        <v>0</v>
      </c>
      <c r="BA16" s="16"/>
      <c r="BB16" s="34">
        <f>AX16-AZ16</f>
        <v>0</v>
      </c>
      <c r="BC16" s="16"/>
      <c r="BD16" s="16">
        <f>BD15+BE16</f>
        <v>0</v>
      </c>
      <c r="BE16" s="16">
        <f>BE15</f>
        <v>0</v>
      </c>
    </row>
    <row r="17" spans="1:57" ht="16.5" customHeight="1">
      <c r="A17" s="7"/>
      <c r="B17" s="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L17" s="17"/>
      <c r="AM17" s="18">
        <f>AM16+1</f>
        <v>3</v>
      </c>
      <c r="AN17" s="19">
        <f>AN16+1</f>
        <v>3</v>
      </c>
      <c r="AO17" s="16"/>
      <c r="AP17" s="16"/>
      <c r="AQ17" s="16"/>
      <c r="AS17" s="16"/>
      <c r="AT17" s="27">
        <f>D35*Q9</f>
        <v>0</v>
      </c>
      <c r="AU17" s="16"/>
      <c r="AV17" s="24" t="s">
        <v>17</v>
      </c>
      <c r="AW17" s="16"/>
      <c r="AX17" s="30">
        <f>AX10*3</f>
        <v>0</v>
      </c>
      <c r="AY17" s="16"/>
      <c r="AZ17" s="32">
        <f>AZ10*3</f>
        <v>0</v>
      </c>
      <c r="BA17" s="16"/>
      <c r="BB17" s="34">
        <f t="shared" si="0"/>
        <v>0</v>
      </c>
      <c r="BC17" s="16"/>
      <c r="BD17" s="16">
        <f>BD11+BE17</f>
        <v>0</v>
      </c>
      <c r="BE17">
        <f>BE10</f>
        <v>0</v>
      </c>
    </row>
    <row r="18" spans="1:57" ht="16.5" customHeight="1">
      <c r="A18" s="7"/>
      <c r="B18" s="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210" t="s">
        <v>51</v>
      </c>
      <c r="X18" s="223"/>
      <c r="Y18" s="223"/>
      <c r="Z18" s="223"/>
      <c r="AA18" s="223"/>
      <c r="AB18" s="223"/>
      <c r="AC18" s="224"/>
      <c r="AL18" s="17"/>
      <c r="AM18" s="18">
        <f t="shared" ref="AM18:AN26" si="2">AM17+1</f>
        <v>4</v>
      </c>
      <c r="AN18" s="19">
        <f t="shared" si="2"/>
        <v>4</v>
      </c>
      <c r="AO18" s="16"/>
      <c r="AP18" s="16"/>
      <c r="AQ18" s="16"/>
      <c r="AR18" s="11"/>
      <c r="AS18" s="16"/>
      <c r="AT18" s="27">
        <f>D35*Q9</f>
        <v>0</v>
      </c>
      <c r="AU18" s="16"/>
      <c r="AV18" s="24" t="s">
        <v>18</v>
      </c>
      <c r="AW18" s="16"/>
      <c r="AX18" s="30">
        <f>AX10*4</f>
        <v>0</v>
      </c>
      <c r="AY18" s="16"/>
      <c r="AZ18" s="32">
        <f>AZ10*4</f>
        <v>0</v>
      </c>
      <c r="BA18" s="16"/>
      <c r="BB18" s="34">
        <f t="shared" si="0"/>
        <v>0</v>
      </c>
      <c r="BC18" s="16"/>
      <c r="BD18" s="16">
        <f t="shared" si="1"/>
        <v>0</v>
      </c>
      <c r="BE18">
        <f>BE11</f>
        <v>0</v>
      </c>
    </row>
    <row r="19" spans="1:57" ht="17.25" customHeight="1">
      <c r="A19" s="7"/>
      <c r="B19" s="7"/>
      <c r="C19" s="159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225"/>
      <c r="V19" s="226"/>
      <c r="W19" s="210" t="s">
        <v>47</v>
      </c>
      <c r="X19" s="211"/>
      <c r="Y19" s="211"/>
      <c r="Z19" s="211"/>
      <c r="AA19" s="212"/>
      <c r="AB19" s="213" t="s">
        <v>48</v>
      </c>
      <c r="AC19" s="214"/>
      <c r="AL19" s="17"/>
      <c r="AM19" s="18">
        <f t="shared" si="2"/>
        <v>5</v>
      </c>
      <c r="AN19" s="19">
        <f t="shared" si="2"/>
        <v>5</v>
      </c>
      <c r="AO19" s="16"/>
      <c r="AP19" s="51" t="s">
        <v>70</v>
      </c>
      <c r="AQ19" s="16"/>
      <c r="AR19" s="51" t="s">
        <v>69</v>
      </c>
      <c r="AS19" s="16"/>
      <c r="AT19" s="27">
        <f>D35*Q9</f>
        <v>0</v>
      </c>
      <c r="AU19" s="16"/>
      <c r="AV19" s="24" t="s">
        <v>19</v>
      </c>
      <c r="AW19" s="16"/>
      <c r="AX19" s="30">
        <f>AX10*5</f>
        <v>0</v>
      </c>
      <c r="AY19" s="16"/>
      <c r="AZ19" s="32">
        <f>AZ10*5</f>
        <v>0</v>
      </c>
      <c r="BA19" s="16"/>
      <c r="BB19" s="34">
        <f t="shared" si="0"/>
        <v>0</v>
      </c>
      <c r="BC19" s="16"/>
      <c r="BD19" s="16">
        <f t="shared" si="1"/>
        <v>0</v>
      </c>
      <c r="BE19">
        <f t="shared" ref="BE19:BE24" si="3">BE17</f>
        <v>0</v>
      </c>
    </row>
    <row r="20" spans="1:57" ht="15" customHeight="1">
      <c r="A20" s="7"/>
      <c r="B20" s="7"/>
      <c r="C20" s="227" t="s">
        <v>78</v>
      </c>
      <c r="D20" s="228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229"/>
      <c r="V20" s="229"/>
      <c r="W20" s="215">
        <f>J22-J23</f>
        <v>0</v>
      </c>
      <c r="X20" s="216"/>
      <c r="Y20" s="216"/>
      <c r="Z20" s="216"/>
      <c r="AA20" s="217" t="s">
        <v>29</v>
      </c>
      <c r="AB20" s="218" t="e">
        <f>W20/J22*100</f>
        <v>#DIV/0!</v>
      </c>
      <c r="AC20" s="217" t="s">
        <v>49</v>
      </c>
      <c r="AD20" s="45"/>
      <c r="AE20" s="45"/>
      <c r="AF20" s="45"/>
      <c r="AG20" s="45"/>
      <c r="AH20" s="45"/>
      <c r="AI20" s="45"/>
      <c r="AL20" s="17"/>
      <c r="AM20" s="18">
        <f t="shared" si="2"/>
        <v>6</v>
      </c>
      <c r="AN20" s="19">
        <f t="shared" si="2"/>
        <v>6</v>
      </c>
      <c r="AO20" s="16"/>
      <c r="AP20" s="52">
        <v>40000</v>
      </c>
      <c r="AQ20" s="16"/>
      <c r="AR20" s="52">
        <v>8000</v>
      </c>
      <c r="AS20" s="16"/>
      <c r="AT20" s="27">
        <f>D35*Q9</f>
        <v>0</v>
      </c>
      <c r="AU20" s="16"/>
      <c r="AV20" s="24" t="s">
        <v>20</v>
      </c>
      <c r="AW20" s="16"/>
      <c r="AX20" s="30">
        <f>AX10*6</f>
        <v>0</v>
      </c>
      <c r="AY20" s="16"/>
      <c r="AZ20" s="32">
        <f>AZ10*6</f>
        <v>0</v>
      </c>
      <c r="BA20" s="16"/>
      <c r="BB20" s="34">
        <f t="shared" si="0"/>
        <v>0</v>
      </c>
      <c r="BC20" s="16"/>
      <c r="BD20" s="16">
        <f t="shared" si="1"/>
        <v>0</v>
      </c>
      <c r="BE20">
        <f t="shared" si="3"/>
        <v>0</v>
      </c>
    </row>
    <row r="21" spans="1:57" ht="15.75" customHeight="1">
      <c r="A21" s="7"/>
      <c r="B21" s="7"/>
      <c r="C21" s="230" t="s">
        <v>45</v>
      </c>
      <c r="D21" s="231" t="s">
        <v>5</v>
      </c>
      <c r="E21" s="232"/>
      <c r="F21" s="232"/>
      <c r="G21" s="233"/>
      <c r="H21" s="231" t="s">
        <v>6</v>
      </c>
      <c r="I21" s="233"/>
      <c r="J21" s="231" t="s">
        <v>8</v>
      </c>
      <c r="K21" s="232"/>
      <c r="L21" s="232"/>
      <c r="M21" s="233"/>
      <c r="N21" s="231" t="s">
        <v>27</v>
      </c>
      <c r="O21" s="232"/>
      <c r="P21" s="232"/>
      <c r="Q21" s="233"/>
      <c r="R21" s="231" t="s">
        <v>12</v>
      </c>
      <c r="S21" s="232"/>
      <c r="T21" s="233"/>
      <c r="U21" s="234"/>
      <c r="V21" s="234"/>
      <c r="W21" s="219"/>
      <c r="X21" s="220"/>
      <c r="Y21" s="220"/>
      <c r="Z21" s="220"/>
      <c r="AA21" s="221"/>
      <c r="AB21" s="222"/>
      <c r="AC21" s="221"/>
      <c r="AD21" s="54"/>
      <c r="AE21" s="54"/>
      <c r="AF21" s="54"/>
      <c r="AG21" s="54"/>
      <c r="AH21" s="54"/>
      <c r="AI21" s="54"/>
      <c r="AL21" s="17"/>
      <c r="AM21" s="18">
        <f t="shared" si="2"/>
        <v>7</v>
      </c>
      <c r="AN21" s="19">
        <f t="shared" si="2"/>
        <v>7</v>
      </c>
      <c r="AO21" s="16"/>
      <c r="AP21" s="16"/>
      <c r="AQ21" s="16"/>
      <c r="AR21" s="16"/>
      <c r="AS21" s="16"/>
      <c r="AT21" s="27">
        <f>D35*Q9</f>
        <v>0</v>
      </c>
      <c r="AU21" s="16"/>
      <c r="AV21" s="24" t="s">
        <v>21</v>
      </c>
      <c r="AW21" s="16"/>
      <c r="AX21" s="30">
        <f>AX10*7</f>
        <v>0</v>
      </c>
      <c r="AY21" s="16"/>
      <c r="AZ21" s="32">
        <f>AZ10*7</f>
        <v>0</v>
      </c>
      <c r="BA21" s="16"/>
      <c r="BB21" s="34">
        <f t="shared" si="0"/>
        <v>0</v>
      </c>
      <c r="BC21" s="16"/>
      <c r="BD21" s="16">
        <f t="shared" si="1"/>
        <v>0</v>
      </c>
      <c r="BE21">
        <f t="shared" si="3"/>
        <v>0</v>
      </c>
    </row>
    <row r="22" spans="1:57" ht="13.5" customHeight="1">
      <c r="A22" s="7"/>
      <c r="B22" s="7"/>
      <c r="C22" s="235" t="s">
        <v>66</v>
      </c>
      <c r="D22" s="236">
        <f>0.001*D9*Q9*J9*(H9)+0.001*D14*Q14*J14*H14</f>
        <v>0</v>
      </c>
      <c r="E22" s="237"/>
      <c r="F22" s="232" t="s">
        <v>0</v>
      </c>
      <c r="G22" s="233"/>
      <c r="H22" s="238">
        <f>D22*AM47</f>
        <v>0</v>
      </c>
      <c r="I22" s="239" t="s">
        <v>0</v>
      </c>
      <c r="J22" s="240">
        <f>H22*12</f>
        <v>0</v>
      </c>
      <c r="K22" s="241"/>
      <c r="L22" s="232" t="s">
        <v>0</v>
      </c>
      <c r="M22" s="233"/>
      <c r="N22" s="240">
        <f>0.001*D9*Q9*J9*AM47*12*AR60+0.001*D14*Q14*J14*12*AM47</f>
        <v>0</v>
      </c>
      <c r="O22" s="241"/>
      <c r="P22" s="232" t="s">
        <v>9</v>
      </c>
      <c r="Q22" s="233"/>
      <c r="R22" s="242">
        <f>0.001*D9*Q9*J9*AM47*12+0.001*D14*Q14*J14*AM47*12</f>
        <v>0</v>
      </c>
      <c r="S22" s="232" t="s">
        <v>11</v>
      </c>
      <c r="T22" s="233"/>
      <c r="U22" s="234"/>
      <c r="V22" s="234"/>
      <c r="W22" s="243"/>
      <c r="X22" s="243"/>
      <c r="Y22" s="243"/>
      <c r="Z22" s="243"/>
      <c r="AA22" s="244"/>
      <c r="AB22" s="245"/>
      <c r="AC22" s="244"/>
      <c r="AD22" s="54"/>
      <c r="AE22" s="54"/>
      <c r="AF22" s="54"/>
      <c r="AG22" s="54"/>
      <c r="AH22" s="54"/>
      <c r="AI22" s="54"/>
      <c r="AL22" s="17"/>
      <c r="AM22" s="18">
        <f t="shared" si="2"/>
        <v>8</v>
      </c>
      <c r="AN22" s="19">
        <f t="shared" si="2"/>
        <v>8</v>
      </c>
      <c r="AO22" s="16"/>
      <c r="AP22" s="16"/>
      <c r="AQ22" s="16"/>
      <c r="AR22" s="16"/>
      <c r="AS22" s="16"/>
      <c r="AT22" s="27">
        <f>D35*Q9</f>
        <v>0</v>
      </c>
      <c r="AU22" s="16"/>
      <c r="AV22" s="24" t="s">
        <v>22</v>
      </c>
      <c r="AW22" s="16"/>
      <c r="AX22" s="30">
        <f>AX10*8</f>
        <v>0</v>
      </c>
      <c r="AY22" s="16"/>
      <c r="AZ22" s="32">
        <f>AZ10*8</f>
        <v>0</v>
      </c>
      <c r="BA22" s="16"/>
      <c r="BB22" s="34">
        <f t="shared" si="0"/>
        <v>0</v>
      </c>
      <c r="BC22" s="16"/>
      <c r="BD22" s="16">
        <f t="shared" si="1"/>
        <v>0</v>
      </c>
      <c r="BE22">
        <f t="shared" si="3"/>
        <v>0</v>
      </c>
    </row>
    <row r="23" spans="1:57" ht="14.25" customHeight="1">
      <c r="A23" s="7"/>
      <c r="B23" s="7"/>
      <c r="C23" s="235" t="s">
        <v>65</v>
      </c>
      <c r="D23" s="236">
        <f>0.001*D11*Q11*J11*(H11)+0.001*D16*Q16*J16*H16</f>
        <v>0</v>
      </c>
      <c r="E23" s="237"/>
      <c r="F23" s="232" t="s">
        <v>0</v>
      </c>
      <c r="G23" s="233"/>
      <c r="H23" s="238">
        <f>D23*AM47</f>
        <v>0</v>
      </c>
      <c r="I23" s="239" t="s">
        <v>0</v>
      </c>
      <c r="J23" s="240">
        <f>H23*12</f>
        <v>0</v>
      </c>
      <c r="K23" s="241"/>
      <c r="L23" s="232" t="s">
        <v>0</v>
      </c>
      <c r="M23" s="233"/>
      <c r="N23" s="240">
        <f>0.001*D11*Q11*J11*AM47*12*AR60+0.001*D16*J16*Q16*AM47*12*AR60</f>
        <v>0</v>
      </c>
      <c r="O23" s="241"/>
      <c r="P23" s="232" t="s">
        <v>9</v>
      </c>
      <c r="Q23" s="233"/>
      <c r="R23" s="242">
        <f>0.001*D11*Q11*J11*AM47*12</f>
        <v>0</v>
      </c>
      <c r="S23" s="232" t="s">
        <v>11</v>
      </c>
      <c r="T23" s="233"/>
      <c r="U23" s="137"/>
      <c r="V23" s="137"/>
      <c r="W23" s="210" t="s">
        <v>52</v>
      </c>
      <c r="X23" s="211"/>
      <c r="Y23" s="211"/>
      <c r="Z23" s="211"/>
      <c r="AA23" s="211"/>
      <c r="AB23" s="211"/>
      <c r="AC23" s="212"/>
      <c r="AD23" s="54"/>
      <c r="AE23" s="54"/>
      <c r="AF23" s="54"/>
      <c r="AG23" s="54"/>
      <c r="AH23" s="54"/>
      <c r="AI23" s="54"/>
      <c r="AL23" s="17"/>
      <c r="AM23" s="18">
        <f t="shared" si="2"/>
        <v>9</v>
      </c>
      <c r="AN23" s="19">
        <f t="shared" si="2"/>
        <v>9</v>
      </c>
      <c r="AO23" s="16"/>
      <c r="AP23" s="16"/>
      <c r="AQ23" s="16"/>
      <c r="AR23" s="16"/>
      <c r="AS23" s="16"/>
      <c r="AT23" s="27">
        <f>D35*Q9</f>
        <v>0</v>
      </c>
      <c r="AU23" s="16"/>
      <c r="AV23" s="24" t="s">
        <v>23</v>
      </c>
      <c r="AW23" s="16"/>
      <c r="AX23" s="30">
        <f>AX10*9</f>
        <v>0</v>
      </c>
      <c r="AY23" s="16"/>
      <c r="AZ23" s="32">
        <f>AZ10*9</f>
        <v>0</v>
      </c>
      <c r="BA23" s="16"/>
      <c r="BB23" s="34">
        <f t="shared" si="0"/>
        <v>0</v>
      </c>
      <c r="BC23" s="16"/>
      <c r="BD23" s="16">
        <f t="shared" si="1"/>
        <v>0</v>
      </c>
      <c r="BE23">
        <f t="shared" si="3"/>
        <v>0</v>
      </c>
    </row>
    <row r="24" spans="1:57" ht="15.75" customHeight="1">
      <c r="A24" s="7"/>
      <c r="B24" s="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210" t="s">
        <v>47</v>
      </c>
      <c r="X24" s="211"/>
      <c r="Y24" s="211"/>
      <c r="Z24" s="211"/>
      <c r="AA24" s="212"/>
      <c r="AB24" s="213" t="s">
        <v>48</v>
      </c>
      <c r="AC24" s="214"/>
      <c r="AD24" s="45"/>
      <c r="AL24" s="17"/>
      <c r="AM24" s="18">
        <f>AM23+1</f>
        <v>10</v>
      </c>
      <c r="AN24" s="19">
        <f>AN23+1</f>
        <v>10</v>
      </c>
      <c r="AO24" s="16"/>
      <c r="AP24" s="16"/>
      <c r="AQ24" s="16"/>
      <c r="AR24" s="16"/>
      <c r="AS24" s="16"/>
      <c r="AT24" s="28">
        <f>D35*Q9</f>
        <v>0</v>
      </c>
      <c r="AU24" s="16"/>
      <c r="AV24" s="29" t="s">
        <v>24</v>
      </c>
      <c r="AW24" s="16"/>
      <c r="AX24" s="31">
        <f>AX10*10</f>
        <v>0</v>
      </c>
      <c r="AY24" s="16"/>
      <c r="AZ24" s="33">
        <f>AZ10*10</f>
        <v>0</v>
      </c>
      <c r="BA24" s="16"/>
      <c r="BB24" s="35">
        <f t="shared" si="0"/>
        <v>0</v>
      </c>
      <c r="BC24" s="16"/>
      <c r="BD24" s="16">
        <f t="shared" si="1"/>
        <v>0</v>
      </c>
      <c r="BE24">
        <f t="shared" si="3"/>
        <v>0</v>
      </c>
    </row>
    <row r="25" spans="1:57" ht="15" customHeight="1">
      <c r="A25" s="7"/>
      <c r="B25" s="7"/>
      <c r="C25" s="159"/>
      <c r="D25" s="246"/>
      <c r="E25" s="247"/>
      <c r="F25" s="247"/>
      <c r="G25" s="247"/>
      <c r="H25" s="246"/>
      <c r="I25" s="248"/>
      <c r="J25" s="138"/>
      <c r="K25" s="138"/>
      <c r="L25" s="137"/>
      <c r="M25" s="137"/>
      <c r="N25" s="137"/>
      <c r="O25" s="137"/>
      <c r="P25" s="137"/>
      <c r="Q25" s="137"/>
      <c r="R25" s="137"/>
      <c r="S25" s="137"/>
      <c r="T25" s="137"/>
      <c r="U25" s="249"/>
      <c r="V25" s="249"/>
      <c r="W25" s="215">
        <f>N22-N23</f>
        <v>0</v>
      </c>
      <c r="X25" s="216"/>
      <c r="Y25" s="216"/>
      <c r="Z25" s="216"/>
      <c r="AA25" s="217" t="s">
        <v>50</v>
      </c>
      <c r="AB25" s="218" t="e">
        <f>W25/N22*100</f>
        <v>#DIV/0!</v>
      </c>
      <c r="AC25" s="217" t="s">
        <v>49</v>
      </c>
      <c r="AD25" s="54"/>
      <c r="AE25" s="45"/>
      <c r="AF25" s="45"/>
      <c r="AG25" s="45"/>
      <c r="AH25" s="45"/>
      <c r="AI25" s="45"/>
      <c r="AL25" s="17"/>
      <c r="AM25" s="18">
        <f t="shared" si="2"/>
        <v>11</v>
      </c>
      <c r="AN25" s="19">
        <f t="shared" si="2"/>
        <v>11</v>
      </c>
      <c r="AO25" s="16"/>
      <c r="AP25" s="16"/>
      <c r="AQ25" s="16"/>
      <c r="AR25" s="16"/>
      <c r="AS25" s="16"/>
    </row>
    <row r="26" spans="1:57" ht="14.25" customHeight="1">
      <c r="A26" s="7"/>
      <c r="B26" s="7"/>
      <c r="C26" s="159"/>
      <c r="D26" s="250"/>
      <c r="E26" s="250"/>
      <c r="F26" s="251"/>
      <c r="G26" s="251"/>
      <c r="H26" s="252"/>
      <c r="I26" s="253"/>
      <c r="J26" s="138"/>
      <c r="K26" s="138"/>
      <c r="L26" s="137"/>
      <c r="M26" s="137"/>
      <c r="N26" s="137"/>
      <c r="O26" s="137"/>
      <c r="P26" s="137"/>
      <c r="Q26" s="137"/>
      <c r="R26" s="137"/>
      <c r="S26" s="137"/>
      <c r="T26" s="137"/>
      <c r="U26" s="225"/>
      <c r="V26" s="225"/>
      <c r="W26" s="219"/>
      <c r="X26" s="220"/>
      <c r="Y26" s="220"/>
      <c r="Z26" s="220"/>
      <c r="AA26" s="221"/>
      <c r="AB26" s="222"/>
      <c r="AC26" s="221"/>
      <c r="AD26" s="54"/>
      <c r="AE26" s="54"/>
      <c r="AF26" s="54"/>
      <c r="AG26" s="54"/>
      <c r="AH26" s="54"/>
      <c r="AI26" s="54"/>
      <c r="AL26" s="17"/>
      <c r="AM26" s="18">
        <f t="shared" si="2"/>
        <v>12</v>
      </c>
      <c r="AN26" s="19">
        <f t="shared" si="2"/>
        <v>12</v>
      </c>
      <c r="AO26" s="16"/>
      <c r="AP26" s="47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</row>
    <row r="27" spans="1:57" ht="13.5" customHeight="1">
      <c r="A27" s="7"/>
      <c r="B27" s="7"/>
      <c r="C27" s="159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34"/>
      <c r="V27" s="234"/>
      <c r="W27" s="137"/>
      <c r="X27" s="137"/>
      <c r="Y27" s="164"/>
      <c r="Z27" s="137"/>
      <c r="AA27" s="137"/>
      <c r="AB27" s="137"/>
      <c r="AC27" s="137"/>
      <c r="AD27" s="54"/>
      <c r="AE27" s="54"/>
      <c r="AF27" s="54"/>
      <c r="AG27" s="54"/>
      <c r="AH27" s="54"/>
      <c r="AI27" s="54"/>
      <c r="AL27" s="17"/>
      <c r="AM27" s="18">
        <f t="shared" ref="AM27:AN41" si="4">AM26+1</f>
        <v>13</v>
      </c>
      <c r="AN27" s="19">
        <f t="shared" si="4"/>
        <v>13</v>
      </c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</row>
    <row r="28" spans="1:57" ht="15" customHeight="1">
      <c r="A28" s="7"/>
      <c r="B28" s="7"/>
      <c r="C28" s="159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4"/>
      <c r="O28" s="254"/>
      <c r="P28" s="254"/>
      <c r="Q28" s="254"/>
      <c r="R28" s="256"/>
      <c r="S28" s="256"/>
      <c r="T28" s="256"/>
      <c r="U28" s="229"/>
      <c r="V28" s="229"/>
      <c r="W28" s="213" t="s">
        <v>85</v>
      </c>
      <c r="X28" s="257"/>
      <c r="Y28" s="257"/>
      <c r="Z28" s="257"/>
      <c r="AA28" s="257"/>
      <c r="AB28" s="257"/>
      <c r="AC28" s="214"/>
      <c r="AE28" s="54"/>
      <c r="AF28" s="54"/>
      <c r="AG28" s="54"/>
      <c r="AH28" s="54"/>
      <c r="AI28" s="54"/>
      <c r="AL28" s="17"/>
      <c r="AM28" s="18">
        <f t="shared" si="4"/>
        <v>14</v>
      </c>
      <c r="AN28" s="19">
        <f t="shared" si="4"/>
        <v>14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9"/>
      <c r="AY28" s="9"/>
      <c r="AZ28" s="16"/>
      <c r="BA28" s="16"/>
      <c r="BB28" s="16"/>
      <c r="BC28" s="16"/>
      <c r="BD28" s="41">
        <f>BE28</f>
        <v>0</v>
      </c>
      <c r="BE28">
        <f>AP39</f>
        <v>0</v>
      </c>
    </row>
    <row r="29" spans="1:57" ht="14.25" customHeight="1">
      <c r="A29" s="7"/>
      <c r="B29" s="7"/>
      <c r="C29" s="159"/>
      <c r="D29" s="258"/>
      <c r="E29" s="258"/>
      <c r="F29" s="254"/>
      <c r="G29" s="254"/>
      <c r="H29" s="259"/>
      <c r="I29" s="260"/>
      <c r="J29" s="258"/>
      <c r="K29" s="258"/>
      <c r="L29" s="254"/>
      <c r="M29" s="254"/>
      <c r="N29" s="258"/>
      <c r="O29" s="258"/>
      <c r="P29" s="258"/>
      <c r="Q29" s="261"/>
      <c r="R29" s="258"/>
      <c r="S29" s="258"/>
      <c r="T29" s="262"/>
      <c r="U29" s="263"/>
      <c r="V29" s="264"/>
      <c r="W29" s="213" t="s">
        <v>68</v>
      </c>
      <c r="X29" s="257"/>
      <c r="Y29" s="257"/>
      <c r="Z29" s="257"/>
      <c r="AA29" s="257"/>
      <c r="AB29" s="265" t="s">
        <v>87</v>
      </c>
      <c r="AC29" s="217"/>
      <c r="AL29" s="17"/>
      <c r="AM29" s="18">
        <f t="shared" si="4"/>
        <v>15</v>
      </c>
      <c r="AN29" s="19">
        <f t="shared" si="4"/>
        <v>15</v>
      </c>
      <c r="AO29" s="16"/>
      <c r="AP29" s="111" t="s">
        <v>37</v>
      </c>
      <c r="AQ29" s="112"/>
      <c r="AR29" s="16"/>
      <c r="AS29" s="16"/>
      <c r="AT29" s="99"/>
      <c r="AU29" s="99"/>
      <c r="AV29" s="99"/>
      <c r="AW29" s="40"/>
      <c r="AX29" s="16"/>
      <c r="AY29" s="9"/>
      <c r="AZ29" s="16"/>
      <c r="BA29" s="16"/>
      <c r="BB29" s="16"/>
      <c r="BC29" s="16"/>
      <c r="BD29" s="16">
        <f>BD28+BE29</f>
        <v>0</v>
      </c>
      <c r="BE29">
        <f>BE28</f>
        <v>0</v>
      </c>
    </row>
    <row r="30" spans="1:57" ht="15.75" customHeight="1">
      <c r="A30" s="7"/>
      <c r="B30" s="7"/>
      <c r="C30" s="158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66"/>
      <c r="V30" s="137"/>
      <c r="W30" s="267" t="e">
        <f>AP10</f>
        <v>#DIV/0!</v>
      </c>
      <c r="X30" s="268"/>
      <c r="Y30" s="268"/>
      <c r="Z30" s="268"/>
      <c r="AA30" s="269" t="s">
        <v>86</v>
      </c>
      <c r="AB30" s="270" t="e">
        <f>AP11</f>
        <v>#DIV/0!</v>
      </c>
      <c r="AC30" s="269" t="s">
        <v>86</v>
      </c>
      <c r="AL30" s="17"/>
      <c r="AM30" s="18">
        <f t="shared" si="4"/>
        <v>16</v>
      </c>
      <c r="AN30" s="19">
        <f t="shared" si="4"/>
        <v>16</v>
      </c>
      <c r="AO30" s="16"/>
      <c r="AP30" s="113"/>
      <c r="AQ30" s="114"/>
      <c r="AR30" s="16"/>
      <c r="AS30" s="16"/>
      <c r="AT30" s="99"/>
      <c r="AU30" s="99"/>
      <c r="AV30" s="99"/>
      <c r="AW30" s="40"/>
      <c r="AX30" s="16"/>
      <c r="AY30" s="9"/>
      <c r="AZ30" s="16"/>
      <c r="BA30" s="16"/>
      <c r="BB30" s="16"/>
      <c r="BC30" s="16"/>
      <c r="BD30" s="16">
        <f t="shared" ref="BD30:BD36" si="5">BD29+BE30</f>
        <v>0</v>
      </c>
      <c r="BE30">
        <f t="shared" ref="BE30:BE36" si="6">BE29</f>
        <v>0</v>
      </c>
    </row>
    <row r="31" spans="1:57" ht="13.5" customHeight="1">
      <c r="A31" s="7"/>
      <c r="B31" s="7"/>
      <c r="C31" s="159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66"/>
      <c r="V31" s="137"/>
      <c r="W31" s="137" t="s">
        <v>88</v>
      </c>
      <c r="X31" s="137"/>
      <c r="Y31" s="137"/>
      <c r="Z31" s="272" t="e">
        <f>W30-AB30</f>
        <v>#DIV/0!</v>
      </c>
      <c r="AA31" s="137" t="s">
        <v>89</v>
      </c>
      <c r="AB31" s="137"/>
      <c r="AC31" s="142"/>
      <c r="AL31" s="17"/>
      <c r="AM31" s="18">
        <f t="shared" si="4"/>
        <v>17</v>
      </c>
      <c r="AN31" s="19">
        <f t="shared" si="4"/>
        <v>17</v>
      </c>
      <c r="AO31" s="16"/>
      <c r="AP31" s="102" t="e">
        <f>10/AP10</f>
        <v>#DIV/0!</v>
      </c>
      <c r="AQ31" s="103"/>
      <c r="AR31" s="16"/>
      <c r="AS31" s="16"/>
      <c r="AT31" s="65"/>
      <c r="AU31" s="16"/>
      <c r="AV31" s="16"/>
      <c r="AW31" s="16"/>
      <c r="AX31" s="16"/>
      <c r="AY31" s="9"/>
      <c r="AZ31" s="16"/>
      <c r="BA31" s="16"/>
      <c r="BB31" s="16"/>
      <c r="BC31" s="16"/>
      <c r="BD31" s="16">
        <f t="shared" si="5"/>
        <v>0</v>
      </c>
      <c r="BE31">
        <f t="shared" si="6"/>
        <v>0</v>
      </c>
    </row>
    <row r="32" spans="1:57" ht="13.5" customHeight="1">
      <c r="A32" s="7"/>
      <c r="B32" s="7"/>
      <c r="C32" s="159"/>
      <c r="D32" s="273"/>
      <c r="E32" s="273"/>
      <c r="F32" s="274"/>
      <c r="G32" s="274"/>
      <c r="H32" s="275"/>
      <c r="I32" s="275"/>
      <c r="J32" s="273"/>
      <c r="K32" s="273"/>
      <c r="L32" s="274"/>
      <c r="M32" s="274"/>
      <c r="N32" s="273"/>
      <c r="O32" s="273"/>
      <c r="P32" s="274"/>
      <c r="Q32" s="274"/>
      <c r="R32" s="276"/>
      <c r="S32" s="277"/>
      <c r="T32" s="277"/>
      <c r="U32" s="266"/>
      <c r="V32" s="137"/>
      <c r="W32" s="137"/>
      <c r="X32" s="137"/>
      <c r="Y32" s="137"/>
      <c r="Z32" s="137"/>
      <c r="AA32" s="137"/>
      <c r="AB32" s="137"/>
      <c r="AC32" s="137"/>
      <c r="AL32" s="17"/>
      <c r="AM32" s="18">
        <f t="shared" si="4"/>
        <v>18</v>
      </c>
      <c r="AN32" s="19">
        <f t="shared" si="4"/>
        <v>18</v>
      </c>
      <c r="AO32" s="16"/>
      <c r="AP32" s="107" t="e">
        <f>10/AP11</f>
        <v>#DIV/0!</v>
      </c>
      <c r="AQ32" s="108"/>
      <c r="AR32" s="16"/>
      <c r="AS32" s="16"/>
      <c r="AT32" s="16"/>
      <c r="AU32" s="16"/>
      <c r="AV32" s="16"/>
      <c r="AW32" s="16"/>
      <c r="AX32" s="16"/>
      <c r="AY32" s="9"/>
      <c r="AZ32" s="16"/>
      <c r="BA32" s="16"/>
      <c r="BB32" s="16"/>
      <c r="BC32" s="16"/>
      <c r="BD32" s="16">
        <f t="shared" si="5"/>
        <v>0</v>
      </c>
      <c r="BE32">
        <f t="shared" si="6"/>
        <v>0</v>
      </c>
    </row>
    <row r="33" spans="1:57">
      <c r="A33" s="7"/>
      <c r="B33" s="7"/>
      <c r="C33" s="159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278"/>
      <c r="O33" s="278"/>
      <c r="P33" s="278"/>
      <c r="Q33" s="278"/>
      <c r="R33" s="278"/>
      <c r="S33" s="278"/>
      <c r="T33" s="278"/>
      <c r="U33" s="266"/>
      <c r="V33" s="137"/>
      <c r="W33" s="137"/>
      <c r="X33" s="137"/>
      <c r="Y33" s="279"/>
      <c r="Z33" s="279"/>
      <c r="AA33" s="279"/>
      <c r="AB33" s="279"/>
      <c r="AC33" s="137"/>
      <c r="AL33" s="17"/>
      <c r="AM33" s="18">
        <f>AM32+1</f>
        <v>19</v>
      </c>
      <c r="AN33" s="19">
        <f>AN32+1</f>
        <v>19</v>
      </c>
      <c r="AO33" s="16"/>
      <c r="AP33" s="16"/>
      <c r="AQ33" s="16"/>
      <c r="AR33" s="16"/>
      <c r="AS33" s="16"/>
      <c r="AT33" s="109"/>
      <c r="AU33" s="109"/>
      <c r="AV33" s="109"/>
      <c r="AW33" s="16"/>
      <c r="AX33" s="16"/>
      <c r="AY33" s="9"/>
      <c r="AZ33" s="16"/>
      <c r="BA33" s="16"/>
      <c r="BB33" s="16"/>
      <c r="BC33" s="16"/>
      <c r="BD33" s="16" t="e">
        <f>#REF!+BE33</f>
        <v>#REF!</v>
      </c>
      <c r="BE33" t="e">
        <f>#REF!</f>
        <v>#REF!</v>
      </c>
    </row>
    <row r="34" spans="1:57">
      <c r="A34" s="7"/>
      <c r="B34" s="7"/>
      <c r="C34" s="7"/>
      <c r="D34" s="110"/>
      <c r="E34" s="110"/>
      <c r="F34" s="110"/>
      <c r="G34" s="66"/>
      <c r="H34" s="99"/>
      <c r="I34" s="99"/>
      <c r="J34" s="3"/>
      <c r="K34" s="99"/>
      <c r="L34" s="99"/>
      <c r="M34" s="43"/>
      <c r="N34" s="110"/>
      <c r="O34" s="110"/>
      <c r="P34" s="110"/>
      <c r="Q34" s="110"/>
      <c r="R34" s="50"/>
      <c r="S34" s="50"/>
      <c r="T34" s="50"/>
      <c r="Y34" s="13"/>
      <c r="Z34" s="13"/>
      <c r="AA34" s="13"/>
      <c r="AB34" s="13"/>
      <c r="AL34" s="17"/>
      <c r="AM34" s="18">
        <f t="shared" si="4"/>
        <v>20</v>
      </c>
      <c r="AN34" s="19">
        <f t="shared" si="4"/>
        <v>20</v>
      </c>
      <c r="AO34" s="16"/>
      <c r="AR34" s="16"/>
      <c r="AS34" s="16"/>
      <c r="AT34" s="16"/>
      <c r="AU34" s="16"/>
      <c r="AV34" s="16"/>
      <c r="AW34" s="16"/>
      <c r="AX34" s="16"/>
      <c r="AY34" s="9"/>
      <c r="AZ34" s="16"/>
      <c r="BA34" s="16"/>
      <c r="BB34" s="16"/>
      <c r="BC34" s="16"/>
      <c r="BD34" s="16" t="e">
        <f t="shared" si="5"/>
        <v>#REF!</v>
      </c>
      <c r="BE34" t="e">
        <f t="shared" si="6"/>
        <v>#REF!</v>
      </c>
    </row>
    <row r="35" spans="1:57" ht="16">
      <c r="A35" s="7"/>
      <c r="B35" s="7"/>
      <c r="C35" s="7"/>
      <c r="D35" s="104"/>
      <c r="E35" s="104"/>
      <c r="F35" s="10"/>
      <c r="G35" s="10"/>
      <c r="H35" s="3"/>
      <c r="I35" s="16"/>
      <c r="J35" s="3"/>
      <c r="K35" s="69"/>
      <c r="L35" s="12"/>
      <c r="M35" s="12"/>
      <c r="N35" s="105"/>
      <c r="O35" s="105"/>
      <c r="P35" s="105"/>
      <c r="Q35" s="70"/>
      <c r="R35" s="106"/>
      <c r="S35" s="106"/>
      <c r="T35" s="10"/>
      <c r="Y35" s="13"/>
      <c r="Z35" s="13"/>
      <c r="AA35" s="13"/>
      <c r="AB35" s="13"/>
      <c r="AC35" s="16"/>
      <c r="AD35" s="16"/>
      <c r="AL35" s="17"/>
      <c r="AM35" s="18">
        <f t="shared" si="4"/>
        <v>21</v>
      </c>
      <c r="AN35" s="19">
        <f t="shared" si="4"/>
        <v>21</v>
      </c>
      <c r="AO35" s="16"/>
      <c r="AP35" s="87" t="s">
        <v>42</v>
      </c>
      <c r="AQ35" s="87"/>
      <c r="AR35" s="87"/>
      <c r="AS35" s="16"/>
      <c r="AT35" s="16"/>
      <c r="AU35" s="16"/>
      <c r="AV35" s="16"/>
      <c r="AW35" s="16"/>
      <c r="AX35" s="16"/>
      <c r="AY35" s="9"/>
      <c r="AZ35" s="16"/>
      <c r="BA35" s="16"/>
      <c r="BB35" s="16"/>
      <c r="BC35" s="16"/>
      <c r="BD35" s="16" t="e">
        <f t="shared" si="5"/>
        <v>#REF!</v>
      </c>
      <c r="BE35" t="e">
        <f t="shared" si="6"/>
        <v>#REF!</v>
      </c>
    </row>
    <row r="36" spans="1:57" ht="16.5" customHeight="1">
      <c r="A36" s="7"/>
      <c r="B36" s="7"/>
      <c r="C36" s="7"/>
      <c r="D36" s="2"/>
      <c r="E36" s="4"/>
      <c r="F36" s="4"/>
      <c r="G36" s="4"/>
      <c r="J36" s="43"/>
      <c r="K36" s="42"/>
      <c r="L36" s="42"/>
      <c r="M36" s="42"/>
      <c r="N36" s="8"/>
      <c r="P36" s="8"/>
      <c r="Q36" s="6"/>
      <c r="R36" s="6"/>
      <c r="S36" s="6"/>
      <c r="T36" s="6"/>
      <c r="U36" s="6"/>
      <c r="Y36" s="13"/>
      <c r="Z36" s="13"/>
      <c r="AA36" s="13"/>
      <c r="AB36" s="13"/>
      <c r="AC36" s="16"/>
      <c r="AD36" s="16"/>
      <c r="AL36" s="17"/>
      <c r="AM36" s="18">
        <f t="shared" si="4"/>
        <v>22</v>
      </c>
      <c r="AN36" s="19">
        <f t="shared" si="4"/>
        <v>22</v>
      </c>
      <c r="AO36" s="16"/>
      <c r="AQ36" s="16"/>
      <c r="AR36" s="16"/>
      <c r="AS36" s="16"/>
      <c r="AT36" s="16"/>
      <c r="AU36" s="16"/>
      <c r="AV36" s="16"/>
      <c r="AW36" s="16"/>
      <c r="AX36" s="16"/>
      <c r="AY36" s="9"/>
      <c r="AZ36" s="16"/>
      <c r="BA36" s="16"/>
      <c r="BB36" s="16"/>
      <c r="BC36" s="16"/>
      <c r="BD36" s="16" t="e">
        <f t="shared" si="5"/>
        <v>#REF!</v>
      </c>
      <c r="BE36" t="e">
        <f t="shared" si="6"/>
        <v>#REF!</v>
      </c>
    </row>
    <row r="37" spans="1:57">
      <c r="A37" s="7"/>
      <c r="B37" s="7"/>
      <c r="C37" s="7"/>
      <c r="D37" s="7"/>
      <c r="E37" s="12"/>
      <c r="F37" s="12"/>
      <c r="G37" s="12"/>
      <c r="J37" s="36"/>
      <c r="K37" s="12"/>
      <c r="L37" s="12"/>
      <c r="M37" s="12"/>
      <c r="N37" s="7"/>
      <c r="P37" s="8"/>
      <c r="Q37" s="11"/>
      <c r="Y37" s="13"/>
      <c r="Z37" s="13"/>
      <c r="AA37" s="13"/>
      <c r="AB37" s="13"/>
      <c r="AC37" s="16"/>
      <c r="AL37" s="17"/>
      <c r="AM37" s="18">
        <f t="shared" si="4"/>
        <v>23</v>
      </c>
      <c r="AN37" s="19">
        <f t="shared" si="4"/>
        <v>23</v>
      </c>
      <c r="AO37" s="16"/>
      <c r="AP37" s="16">
        <f>0.001*D11*Q11*J11*AR60</f>
        <v>0</v>
      </c>
      <c r="AQ37" s="16"/>
      <c r="AR37" s="16">
        <f>0.001*D9*Q9*J9*AR60</f>
        <v>0</v>
      </c>
      <c r="AS37" s="16"/>
      <c r="AT37" s="16">
        <f>AR37-AP37</f>
        <v>0</v>
      </c>
      <c r="AU37" s="16"/>
      <c r="AV37" s="16"/>
      <c r="AW37" s="16"/>
      <c r="AX37" s="16"/>
      <c r="AY37" s="9"/>
      <c r="AZ37" s="96" t="s">
        <v>67</v>
      </c>
      <c r="BA37" s="97"/>
      <c r="BB37" s="98"/>
    </row>
    <row r="38" spans="1:57">
      <c r="A38" s="7"/>
      <c r="B38" s="7"/>
      <c r="C38" s="7"/>
      <c r="J38" s="2"/>
      <c r="K38" s="12"/>
      <c r="L38" s="12"/>
      <c r="M38" s="12"/>
      <c r="N38" s="12"/>
      <c r="P38" s="8"/>
      <c r="Q38" s="11"/>
      <c r="Y38" s="13"/>
      <c r="Z38" s="13"/>
      <c r="AA38" s="13"/>
      <c r="AB38" s="13"/>
      <c r="AC38" s="16"/>
      <c r="AL38" s="17"/>
      <c r="AM38" s="18">
        <f t="shared" si="4"/>
        <v>24</v>
      </c>
      <c r="AN38" s="19">
        <f t="shared" si="4"/>
        <v>24</v>
      </c>
      <c r="AO38" s="16"/>
      <c r="AP38" s="16">
        <f>0.001*D11*Q11*J11*AM47*AR60</f>
        <v>0</v>
      </c>
      <c r="AQ38" s="16"/>
      <c r="AR38" s="16">
        <f>0.001*D9*Q9*J9*AM47*AR60</f>
        <v>0</v>
      </c>
      <c r="AS38" s="16"/>
      <c r="AT38" s="16">
        <f>AR38-AP38</f>
        <v>0</v>
      </c>
      <c r="AU38" s="16"/>
      <c r="AV38" s="16"/>
      <c r="AW38" s="16"/>
      <c r="AZ38" s="17" t="s">
        <v>66</v>
      </c>
      <c r="BA38" s="16"/>
      <c r="BB38" s="53" t="s">
        <v>65</v>
      </c>
    </row>
    <row r="39" spans="1:57" ht="16.5" customHeight="1">
      <c r="A39" s="7"/>
      <c r="B39" s="7"/>
      <c r="C39" s="7"/>
      <c r="J39" s="37"/>
      <c r="K39" s="12"/>
      <c r="L39" s="12"/>
      <c r="M39" s="12"/>
      <c r="N39" s="12"/>
      <c r="O39" s="7"/>
      <c r="P39" s="7"/>
      <c r="Q39" s="9"/>
      <c r="W39" s="16"/>
      <c r="X39" s="16"/>
      <c r="Y39" s="71"/>
      <c r="Z39" s="71"/>
      <c r="AA39" s="71"/>
      <c r="AB39" s="71"/>
      <c r="AC39" s="16"/>
      <c r="AL39" s="17"/>
      <c r="AM39" s="18">
        <f t="shared" si="4"/>
        <v>25</v>
      </c>
      <c r="AN39" s="19">
        <f t="shared" si="4"/>
        <v>25</v>
      </c>
      <c r="AO39" s="16"/>
      <c r="AP39" s="16">
        <f>0.001*D11*Q11*J11*AM47*12*AR60</f>
        <v>0</v>
      </c>
      <c r="AQ39" s="16"/>
      <c r="AR39" s="16">
        <f>0.001*D9*Q9*J9*AM47*12*AR60</f>
        <v>0</v>
      </c>
      <c r="AS39" s="16"/>
      <c r="AT39" s="16">
        <f>AR39-AP39</f>
        <v>0</v>
      </c>
      <c r="AU39" s="16"/>
      <c r="AV39" s="16"/>
      <c r="AW39" s="16"/>
      <c r="AZ39" s="38" t="e">
        <f>Q9*K35*(D26/H26)</f>
        <v>#DIV/0!</v>
      </c>
      <c r="BA39" s="39"/>
      <c r="BB39" s="14">
        <f>Q9*H35</f>
        <v>0</v>
      </c>
    </row>
    <row r="40" spans="1:57" ht="11.25" customHeight="1">
      <c r="A40" s="7"/>
      <c r="B40" s="7"/>
      <c r="C40" s="7"/>
      <c r="H40" s="2"/>
      <c r="I40" s="2"/>
      <c r="J40" s="16"/>
      <c r="K40" s="12"/>
      <c r="L40" s="12"/>
      <c r="M40" s="12"/>
      <c r="N40" s="12"/>
      <c r="O40" s="12"/>
      <c r="P40" s="12"/>
      <c r="Q40" s="9"/>
      <c r="R40" s="15"/>
      <c r="S40" s="3"/>
      <c r="T40" s="3"/>
      <c r="U40" s="2"/>
      <c r="V40" s="7"/>
      <c r="W40" s="100"/>
      <c r="X40" s="101"/>
      <c r="Y40" s="101"/>
      <c r="Z40" s="101"/>
      <c r="AA40" s="101"/>
      <c r="AB40" s="3"/>
      <c r="AC40" s="16"/>
      <c r="AL40" s="17"/>
      <c r="AM40" s="18">
        <f t="shared" si="4"/>
        <v>26</v>
      </c>
      <c r="AN40" s="19">
        <f t="shared" si="4"/>
        <v>26</v>
      </c>
      <c r="AO40" s="16"/>
      <c r="AP40" s="16">
        <f>AP39*5</f>
        <v>0</v>
      </c>
      <c r="AQ40" s="16"/>
      <c r="AR40">
        <f>AR39*5</f>
        <v>0</v>
      </c>
      <c r="AS40" s="16"/>
      <c r="AT40" s="16">
        <f>AR40-AP40</f>
        <v>0</v>
      </c>
      <c r="AU40" s="16"/>
      <c r="AV40" s="16"/>
      <c r="AW40" s="16"/>
    </row>
    <row r="41" spans="1:57">
      <c r="A41" s="7"/>
      <c r="B41" s="7"/>
      <c r="C41" s="7"/>
      <c r="N41" s="12"/>
      <c r="P41" s="12"/>
      <c r="Q41" s="9"/>
      <c r="R41" s="15"/>
      <c r="S41" s="3"/>
      <c r="T41" s="3"/>
      <c r="U41" s="2"/>
      <c r="V41" s="7"/>
      <c r="W41" s="75"/>
      <c r="X41" s="3"/>
      <c r="Y41" s="3"/>
      <c r="Z41" s="76"/>
      <c r="AA41" s="3"/>
      <c r="AB41" s="3"/>
      <c r="AC41" s="3"/>
      <c r="AL41" s="17"/>
      <c r="AM41" s="18">
        <f t="shared" si="4"/>
        <v>27</v>
      </c>
      <c r="AN41" s="19">
        <f t="shared" si="4"/>
        <v>27</v>
      </c>
      <c r="AO41" s="16"/>
      <c r="AP41" s="16">
        <f>AP39*10</f>
        <v>0</v>
      </c>
      <c r="AQ41" s="16"/>
      <c r="AR41" s="16">
        <f>AR39*10</f>
        <v>0</v>
      </c>
      <c r="AS41" s="16"/>
      <c r="AT41" s="16">
        <f>AR41-AP41</f>
        <v>0</v>
      </c>
      <c r="AU41" s="16"/>
      <c r="AV41" s="16"/>
      <c r="AW41" s="16"/>
    </row>
    <row r="42" spans="1:57">
      <c r="A42" s="7"/>
      <c r="B42" s="7"/>
      <c r="C42" s="7"/>
      <c r="N42" s="12"/>
      <c r="P42" s="12"/>
      <c r="Q42" s="9"/>
      <c r="R42" s="15"/>
      <c r="S42" s="3"/>
      <c r="T42" s="3"/>
      <c r="U42" s="2"/>
      <c r="V42" s="7"/>
      <c r="W42" s="74"/>
      <c r="X42" s="3"/>
      <c r="Y42" s="3"/>
      <c r="Z42" s="76"/>
      <c r="AA42" s="16"/>
      <c r="AB42" s="3"/>
      <c r="AC42" s="3"/>
      <c r="AL42" s="17"/>
      <c r="AM42" s="18">
        <f t="shared" ref="AM42:AN45" si="7">AM41+1</f>
        <v>28</v>
      </c>
      <c r="AN42" s="19">
        <f t="shared" si="7"/>
        <v>28</v>
      </c>
      <c r="AO42" s="16"/>
      <c r="AP42" s="16"/>
      <c r="AQ42" s="16"/>
      <c r="AR42" s="16"/>
      <c r="AS42" s="16"/>
      <c r="AT42" s="16"/>
      <c r="AU42" s="16"/>
      <c r="AV42" s="16"/>
      <c r="AW42" s="16"/>
    </row>
    <row r="43" spans="1:57">
      <c r="A43" s="7"/>
      <c r="B43" s="7"/>
      <c r="C43" s="7"/>
      <c r="N43" s="12"/>
      <c r="P43" s="12"/>
      <c r="Q43" s="9"/>
      <c r="R43" s="15"/>
      <c r="S43" s="3"/>
      <c r="T43" s="3"/>
      <c r="U43" s="2"/>
      <c r="V43" s="7"/>
      <c r="W43" s="3"/>
      <c r="X43" s="3"/>
      <c r="Y43" s="3"/>
      <c r="Z43" s="3"/>
      <c r="AA43" s="3"/>
      <c r="AB43" s="3"/>
      <c r="AC43" s="3"/>
      <c r="AL43" s="17"/>
      <c r="AM43" s="18">
        <f t="shared" si="7"/>
        <v>29</v>
      </c>
      <c r="AN43" s="19">
        <f t="shared" si="7"/>
        <v>29</v>
      </c>
      <c r="AO43" s="16"/>
      <c r="AP43" s="87"/>
      <c r="AQ43" s="87"/>
      <c r="AR43" s="87"/>
      <c r="AS43" s="46"/>
      <c r="AT43" s="46"/>
      <c r="AU43" s="16"/>
      <c r="AV43" s="16"/>
      <c r="AW43" s="16"/>
    </row>
    <row r="44" spans="1:57">
      <c r="A44" s="7"/>
      <c r="B44" s="7"/>
      <c r="C44" s="7"/>
      <c r="N44" s="12"/>
      <c r="P44" s="12"/>
      <c r="Q44" s="9"/>
      <c r="R44" s="15"/>
      <c r="S44" s="3"/>
      <c r="T44" s="3"/>
      <c r="U44" s="2"/>
      <c r="V44" s="7"/>
      <c r="W44" s="3"/>
      <c r="X44" s="3"/>
      <c r="Y44" s="3"/>
      <c r="Z44" s="3"/>
      <c r="AA44" s="3"/>
      <c r="AB44" s="3"/>
      <c r="AC44" s="3"/>
      <c r="AL44" s="17"/>
      <c r="AM44" s="18">
        <f t="shared" si="7"/>
        <v>30</v>
      </c>
      <c r="AN44" s="19">
        <f t="shared" si="7"/>
        <v>30</v>
      </c>
      <c r="AO44" s="16"/>
      <c r="AP44" s="65"/>
      <c r="AQ44" s="65"/>
      <c r="AR44" s="65"/>
      <c r="AS44" s="46"/>
      <c r="AT44" s="46"/>
      <c r="AU44" s="16"/>
      <c r="AV44" s="16"/>
      <c r="AW44" s="16"/>
    </row>
    <row r="45" spans="1:57">
      <c r="A45" s="7"/>
      <c r="B45" s="7"/>
      <c r="C45" s="7"/>
      <c r="N45" s="12"/>
      <c r="P45" s="12"/>
      <c r="Q45" s="9"/>
      <c r="R45" s="15"/>
      <c r="S45" s="3"/>
      <c r="T45" s="3"/>
      <c r="U45" s="2"/>
      <c r="V45" s="7"/>
      <c r="W45" s="3"/>
      <c r="X45" s="3"/>
      <c r="Y45" s="3"/>
      <c r="Z45" s="3"/>
      <c r="AA45" s="3"/>
      <c r="AB45" s="3"/>
      <c r="AC45" s="3"/>
      <c r="AL45" s="17"/>
      <c r="AM45" s="18">
        <f t="shared" si="7"/>
        <v>31</v>
      </c>
      <c r="AN45" s="19">
        <f t="shared" si="7"/>
        <v>31</v>
      </c>
      <c r="AO45" s="16"/>
      <c r="AP45" s="65"/>
      <c r="AQ45" s="65"/>
      <c r="AR45" s="65"/>
      <c r="AS45" s="46"/>
      <c r="AT45" s="46"/>
      <c r="AU45" s="16"/>
      <c r="AV45" s="16"/>
      <c r="AW45" s="16"/>
    </row>
    <row r="46" spans="1:57" ht="19">
      <c r="A46" s="7"/>
      <c r="B46" s="7"/>
      <c r="C46" s="7"/>
      <c r="I46" s="7"/>
      <c r="J46" s="7"/>
      <c r="K46" s="7"/>
      <c r="N46" s="12"/>
      <c r="P46" s="12"/>
      <c r="Q46" s="9"/>
      <c r="R46" s="15"/>
      <c r="S46" s="3"/>
      <c r="T46" s="3"/>
      <c r="U46" s="2"/>
      <c r="V46" s="7"/>
      <c r="W46" s="77"/>
      <c r="X46" s="77"/>
      <c r="Y46" s="77"/>
      <c r="Z46" s="77"/>
      <c r="AA46" s="86"/>
      <c r="AB46" s="86"/>
      <c r="AC46" s="86"/>
      <c r="AL46" s="17"/>
      <c r="AM46" s="85" t="s">
        <v>10</v>
      </c>
      <c r="AN46" s="20">
        <v>30.4375</v>
      </c>
      <c r="AO46" s="16"/>
      <c r="AP46" s="46"/>
      <c r="AQ46" s="46"/>
      <c r="AR46" s="46"/>
      <c r="AS46" s="46"/>
      <c r="AT46" s="46"/>
      <c r="AU46" s="16"/>
      <c r="AV46" s="16"/>
      <c r="AW46" s="16"/>
    </row>
    <row r="47" spans="1:57" ht="15.75" customHeight="1">
      <c r="A47" s="7"/>
      <c r="B47" s="7"/>
      <c r="C47" s="7"/>
      <c r="D47" s="87"/>
      <c r="E47" s="87"/>
      <c r="F47" s="87"/>
      <c r="G47" s="87"/>
      <c r="H47" s="87"/>
      <c r="I47" s="87"/>
      <c r="J47" s="87"/>
      <c r="K47" s="92"/>
      <c r="L47" s="92"/>
      <c r="M47" s="45"/>
      <c r="N47" s="92"/>
      <c r="O47" s="92"/>
      <c r="P47" s="92"/>
      <c r="Q47" s="92"/>
      <c r="R47" s="15"/>
      <c r="S47" s="3"/>
      <c r="T47" s="87"/>
      <c r="U47" s="87"/>
      <c r="V47" s="87"/>
      <c r="W47" s="77"/>
      <c r="X47" s="77"/>
      <c r="Y47" s="77"/>
      <c r="Z47" s="77"/>
      <c r="AA47" s="86"/>
      <c r="AB47" s="86"/>
      <c r="AC47" s="86"/>
      <c r="AL47" s="17"/>
      <c r="AM47" s="9">
        <v>30.437999999999999</v>
      </c>
      <c r="AO47" s="16"/>
      <c r="AP47" s="46"/>
      <c r="AQ47" s="46"/>
      <c r="AR47" s="67" t="s">
        <v>82</v>
      </c>
      <c r="AS47" s="46"/>
      <c r="AT47" s="67" t="s">
        <v>73</v>
      </c>
      <c r="AU47" s="16"/>
      <c r="AV47" s="16"/>
      <c r="AW47" s="16"/>
    </row>
    <row r="48" spans="1:57">
      <c r="A48" s="7"/>
      <c r="B48" s="7"/>
      <c r="C48" s="7"/>
      <c r="D48" s="87"/>
      <c r="E48" s="87"/>
      <c r="F48" s="87"/>
      <c r="G48" s="87"/>
      <c r="H48" s="87"/>
      <c r="I48" s="88"/>
      <c r="J48" s="88"/>
      <c r="K48" s="72"/>
      <c r="L48" s="91"/>
      <c r="M48" s="91"/>
      <c r="N48" s="90"/>
      <c r="O48" s="90"/>
      <c r="P48" s="90"/>
      <c r="Q48" s="73"/>
      <c r="R48" s="15"/>
      <c r="S48" s="3"/>
      <c r="T48" s="3"/>
      <c r="U48" s="3"/>
      <c r="V48" s="74"/>
      <c r="W48" s="9"/>
      <c r="X48" s="9"/>
      <c r="Y48" s="3"/>
      <c r="Z48" s="3"/>
      <c r="AA48" s="3"/>
      <c r="AB48" s="3"/>
      <c r="AC48" s="3"/>
      <c r="AD48" s="2"/>
      <c r="AE48" s="2"/>
      <c r="AF48" s="2"/>
      <c r="AG48" s="2"/>
      <c r="AL48" s="17"/>
      <c r="AO48" s="16"/>
      <c r="AP48" s="16"/>
      <c r="AQ48" s="16"/>
      <c r="AR48" s="68">
        <v>20</v>
      </c>
      <c r="AS48" s="16"/>
      <c r="AT48" s="68">
        <v>18</v>
      </c>
      <c r="AU48" s="16"/>
      <c r="AV48" s="16"/>
      <c r="AW48" s="16"/>
    </row>
    <row r="49" spans="1:49">
      <c r="A49" s="7"/>
      <c r="B49" s="7"/>
      <c r="C49" s="7"/>
      <c r="D49" s="87"/>
      <c r="E49" s="87"/>
      <c r="F49" s="87"/>
      <c r="G49" s="87"/>
      <c r="H49" s="87"/>
      <c r="I49" s="88"/>
      <c r="J49" s="88"/>
      <c r="K49" s="72"/>
      <c r="L49" s="91"/>
      <c r="M49" s="91"/>
      <c r="N49" s="90"/>
      <c r="O49" s="90"/>
      <c r="P49" s="90"/>
      <c r="Q49" s="73"/>
      <c r="R49" s="16"/>
      <c r="S49" s="16"/>
      <c r="T49" s="16"/>
      <c r="U49" s="3"/>
      <c r="V49" s="74"/>
      <c r="W49" s="9"/>
      <c r="X49" s="9"/>
      <c r="Y49" s="3"/>
      <c r="Z49" s="3"/>
      <c r="AA49" s="3"/>
      <c r="AB49" s="3"/>
      <c r="AC49" s="3"/>
      <c r="AD49" s="2"/>
      <c r="AE49" s="2"/>
      <c r="AF49" s="2"/>
      <c r="AG49" s="2"/>
      <c r="AL49" s="17"/>
      <c r="AM49" s="87"/>
      <c r="AN49" s="87"/>
      <c r="AO49" s="16"/>
      <c r="AP49" s="16"/>
      <c r="AQ49" s="16"/>
      <c r="AR49" s="68">
        <v>40</v>
      </c>
      <c r="AS49" s="16"/>
      <c r="AT49" s="68"/>
      <c r="AU49" s="16"/>
      <c r="AV49" s="16"/>
      <c r="AW49" s="16"/>
    </row>
    <row r="50" spans="1:49">
      <c r="A50" s="7"/>
      <c r="B50" s="7"/>
      <c r="C50" s="7"/>
      <c r="D50" s="87"/>
      <c r="E50" s="87"/>
      <c r="F50" s="87"/>
      <c r="G50" s="87"/>
      <c r="H50" s="87"/>
      <c r="I50" s="88"/>
      <c r="J50" s="3"/>
      <c r="K50" s="72"/>
      <c r="L50" s="91"/>
      <c r="M50" s="91"/>
      <c r="N50" s="90"/>
      <c r="O50" s="90"/>
      <c r="P50" s="90"/>
      <c r="Q50" s="73"/>
      <c r="R50" s="16"/>
      <c r="S50" s="16"/>
      <c r="T50" s="16"/>
      <c r="U50" s="3"/>
      <c r="V50" s="3"/>
      <c r="W50" s="9"/>
      <c r="X50" s="9"/>
      <c r="Y50" s="3"/>
      <c r="Z50" s="3"/>
      <c r="AA50" s="3"/>
      <c r="AB50" s="3"/>
      <c r="AC50" s="3"/>
      <c r="AD50" s="3"/>
      <c r="AE50" s="3"/>
      <c r="AF50" s="3"/>
      <c r="AG50" s="3"/>
      <c r="AH50" s="16"/>
      <c r="AI50" s="16"/>
      <c r="AL50" s="16"/>
      <c r="AM50" s="87"/>
      <c r="AN50" s="87"/>
      <c r="AO50" s="16"/>
      <c r="AR50" s="68">
        <v>100</v>
      </c>
      <c r="AT50" s="68"/>
    </row>
    <row r="51" spans="1:49" ht="13.5" customHeight="1">
      <c r="A51" s="7"/>
      <c r="B51" s="7"/>
      <c r="C51" s="7"/>
      <c r="D51" s="16"/>
      <c r="E51" s="16"/>
      <c r="F51" s="9"/>
      <c r="G51" s="9"/>
      <c r="H51" s="3"/>
      <c r="I51" s="3"/>
      <c r="J51" s="3"/>
      <c r="K51" s="3"/>
      <c r="L51" s="4"/>
      <c r="M51" s="4"/>
      <c r="N51" s="12"/>
      <c r="O51" s="12"/>
      <c r="P51" s="12"/>
      <c r="Q51" s="16"/>
      <c r="R51" s="16"/>
      <c r="S51" s="16"/>
      <c r="T51" s="16"/>
      <c r="U51" s="3"/>
      <c r="V51" s="77"/>
      <c r="W51" s="7"/>
      <c r="X51" s="7"/>
      <c r="Y51" s="2"/>
      <c r="AD51" s="2"/>
      <c r="AE51" s="2"/>
      <c r="AF51" s="2"/>
      <c r="AG51" s="2"/>
      <c r="AL51" s="16"/>
      <c r="AM51" s="16"/>
      <c r="AN51" s="16"/>
      <c r="AO51" s="16"/>
      <c r="AP51" s="16"/>
      <c r="AQ51" s="16"/>
      <c r="AR51" s="52">
        <v>110</v>
      </c>
      <c r="AS51" s="16"/>
      <c r="AT51" s="52"/>
      <c r="AU51" s="16"/>
      <c r="AV51" s="16"/>
      <c r="AW51" s="16"/>
    </row>
    <row r="52" spans="1:49" ht="15" customHeight="1">
      <c r="A52" s="7"/>
      <c r="B52" s="7"/>
      <c r="C52" s="7"/>
      <c r="D52" s="87"/>
      <c r="E52" s="87"/>
      <c r="F52" s="87"/>
      <c r="G52" s="87"/>
      <c r="H52" s="87"/>
      <c r="I52" s="87"/>
      <c r="J52" s="87"/>
      <c r="K52" s="92"/>
      <c r="L52" s="92"/>
      <c r="M52" s="45"/>
      <c r="N52" s="92"/>
      <c r="O52" s="92"/>
      <c r="P52" s="92"/>
      <c r="Q52" s="92"/>
      <c r="R52" s="15"/>
      <c r="S52" s="3"/>
      <c r="T52" s="3"/>
      <c r="U52" s="3"/>
      <c r="V52" s="77"/>
      <c r="W52" s="2"/>
      <c r="X52" s="2"/>
      <c r="Y52" s="2"/>
      <c r="AD52" s="2"/>
      <c r="AE52" s="2"/>
      <c r="AF52" s="2"/>
      <c r="AG52" s="2"/>
    </row>
    <row r="53" spans="1:49" ht="15" customHeight="1">
      <c r="A53" s="7"/>
      <c r="B53" s="7"/>
      <c r="C53" s="7"/>
      <c r="D53" s="87"/>
      <c r="E53" s="87"/>
      <c r="F53" s="87"/>
      <c r="G53" s="87"/>
      <c r="H53" s="87"/>
      <c r="I53" s="88"/>
      <c r="J53" s="88"/>
      <c r="K53" s="72"/>
      <c r="L53" s="91"/>
      <c r="M53" s="91"/>
      <c r="N53" s="90"/>
      <c r="O53" s="90"/>
      <c r="P53" s="90"/>
      <c r="Q53" s="73"/>
      <c r="R53" s="15"/>
      <c r="S53" s="3"/>
      <c r="T53" s="3"/>
      <c r="U53" s="3"/>
      <c r="V53" s="9"/>
      <c r="W53" s="2"/>
      <c r="X53" s="13"/>
      <c r="Y53" s="2"/>
      <c r="AD53" s="2"/>
      <c r="AE53" s="2"/>
      <c r="AF53" s="2"/>
      <c r="AG53" s="2"/>
      <c r="AR53" s="67" t="s">
        <v>83</v>
      </c>
      <c r="AT53" s="67" t="s">
        <v>84</v>
      </c>
    </row>
    <row r="54" spans="1:49" ht="15" customHeight="1">
      <c r="A54" s="7"/>
      <c r="B54" s="7"/>
      <c r="C54" s="7"/>
      <c r="D54" s="87"/>
      <c r="E54" s="87"/>
      <c r="F54" s="87"/>
      <c r="G54" s="87"/>
      <c r="H54" s="87"/>
      <c r="I54" s="88"/>
      <c r="J54" s="88"/>
      <c r="K54" s="72"/>
      <c r="L54" s="91"/>
      <c r="M54" s="91"/>
      <c r="N54" s="90"/>
      <c r="O54" s="90"/>
      <c r="P54" s="90"/>
      <c r="Q54" s="73"/>
      <c r="R54" s="15"/>
      <c r="S54" s="3"/>
      <c r="T54" s="3"/>
      <c r="U54" s="3"/>
      <c r="V54" s="9"/>
      <c r="W54" s="2"/>
      <c r="X54" s="13"/>
      <c r="Y54" s="2"/>
      <c r="AD54" s="2"/>
      <c r="AE54" s="2"/>
      <c r="AF54" s="2"/>
      <c r="AG54" s="2"/>
      <c r="AR54" s="68">
        <v>300</v>
      </c>
      <c r="AT54" s="68">
        <v>89</v>
      </c>
    </row>
    <row r="55" spans="1:49" ht="15" customHeight="1">
      <c r="A55" s="7"/>
      <c r="B55" s="7"/>
      <c r="C55" s="7"/>
      <c r="D55" s="87"/>
      <c r="E55" s="87"/>
      <c r="F55" s="87"/>
      <c r="G55" s="87"/>
      <c r="H55" s="87"/>
      <c r="I55" s="88"/>
      <c r="J55" s="3"/>
      <c r="K55" s="72"/>
      <c r="L55" s="91"/>
      <c r="M55" s="91"/>
      <c r="N55" s="90"/>
      <c r="O55" s="90"/>
      <c r="P55" s="90"/>
      <c r="Q55" s="73"/>
      <c r="R55" s="15"/>
      <c r="S55" s="3"/>
      <c r="T55" s="3"/>
      <c r="U55" s="3"/>
      <c r="V55" s="9"/>
      <c r="W55" s="2"/>
      <c r="X55" s="13"/>
      <c r="Y55" s="2"/>
      <c r="AD55" s="2"/>
      <c r="AE55" s="2"/>
      <c r="AF55" s="2"/>
      <c r="AG55" s="2"/>
      <c r="AR55" s="68"/>
      <c r="AT55" s="68">
        <v>138</v>
      </c>
    </row>
    <row r="56" spans="1:49" ht="15" customHeight="1">
      <c r="A56" s="7"/>
      <c r="B56" s="7"/>
      <c r="C56" s="7"/>
      <c r="D56" s="87"/>
      <c r="E56" s="87"/>
      <c r="F56" s="87"/>
      <c r="G56" s="87"/>
      <c r="H56" s="87"/>
      <c r="I56" s="88"/>
      <c r="J56" s="88"/>
      <c r="K56" s="78"/>
      <c r="L56" s="89"/>
      <c r="M56" s="89"/>
      <c r="N56" s="90"/>
      <c r="O56" s="90"/>
      <c r="P56" s="90"/>
      <c r="Q56" s="9"/>
      <c r="R56" s="15"/>
      <c r="S56" s="3"/>
      <c r="T56" s="3"/>
      <c r="U56" s="3"/>
      <c r="V56" s="9"/>
      <c r="W56" s="2"/>
      <c r="X56" s="13"/>
      <c r="Y56" s="2"/>
      <c r="AR56" s="68"/>
      <c r="AT56" s="68">
        <v>170</v>
      </c>
    </row>
    <row r="57" spans="1:49" ht="15" customHeight="1">
      <c r="A57" s="7"/>
      <c r="B57" s="7"/>
      <c r="C57" s="7"/>
      <c r="F57" s="7"/>
      <c r="G57" s="7"/>
      <c r="H57" s="2"/>
      <c r="I57" s="2"/>
      <c r="J57" s="2"/>
      <c r="K57" s="2"/>
      <c r="L57" s="4"/>
      <c r="M57" s="4"/>
      <c r="N57" s="4"/>
      <c r="O57" s="4"/>
      <c r="P57" s="4"/>
      <c r="Q57" s="9"/>
      <c r="R57" s="15"/>
      <c r="S57" s="3"/>
      <c r="T57" s="3"/>
      <c r="U57" s="2"/>
      <c r="V57" s="2"/>
      <c r="W57" s="2"/>
      <c r="X57" s="13"/>
      <c r="Y57" s="2"/>
      <c r="AR57" s="52"/>
      <c r="AT57" s="52">
        <v>235</v>
      </c>
    </row>
    <row r="58" spans="1:49" ht="15" customHeight="1">
      <c r="A58" s="7"/>
      <c r="B58" s="7"/>
      <c r="C58" s="7"/>
      <c r="F58" s="7"/>
      <c r="G58" s="7"/>
      <c r="H58" s="2"/>
      <c r="I58" s="2"/>
      <c r="J58" s="2"/>
      <c r="K58" s="2"/>
      <c r="L58" s="4"/>
      <c r="M58" s="4"/>
      <c r="N58" s="4"/>
      <c r="O58" s="4"/>
      <c r="P58" s="4"/>
      <c r="Q58" s="3"/>
      <c r="R58" s="5"/>
      <c r="S58" s="3"/>
      <c r="T58" s="3"/>
      <c r="U58" s="2"/>
      <c r="V58" s="2"/>
      <c r="W58" s="2"/>
      <c r="X58" s="13"/>
      <c r="Y58" s="2"/>
    </row>
    <row r="59" spans="1:49" ht="15" customHeight="1">
      <c r="A59" s="7"/>
      <c r="B59" s="7"/>
      <c r="C59" s="7"/>
      <c r="F59" s="7"/>
      <c r="G59" s="7"/>
      <c r="H59" s="2"/>
      <c r="I59" s="2"/>
      <c r="J59" s="2"/>
      <c r="K59" s="2"/>
      <c r="L59" s="4"/>
      <c r="M59" s="4"/>
      <c r="N59" s="4"/>
      <c r="O59" s="4"/>
      <c r="P59" s="4"/>
      <c r="Q59" s="3"/>
      <c r="R59" s="5"/>
      <c r="S59" s="3"/>
      <c r="T59" s="3"/>
      <c r="U59" s="2"/>
      <c r="V59" s="2"/>
      <c r="W59" s="2"/>
      <c r="X59" s="13"/>
      <c r="Y59" s="2"/>
      <c r="AM59" s="48" t="s">
        <v>56</v>
      </c>
      <c r="AQ59" s="13"/>
      <c r="AR59" s="13"/>
      <c r="AS59" s="13"/>
      <c r="AT59" s="13"/>
    </row>
    <row r="60" spans="1:49" ht="15" customHeight="1">
      <c r="A60" s="7"/>
      <c r="B60" s="7"/>
      <c r="C60" s="7"/>
      <c r="F60" s="7"/>
      <c r="G60" s="7"/>
      <c r="H60" s="2"/>
      <c r="I60" s="2"/>
      <c r="J60" s="2"/>
      <c r="K60" s="2"/>
      <c r="L60" s="4"/>
      <c r="M60" s="4"/>
      <c r="N60" s="4"/>
      <c r="O60" s="4"/>
      <c r="P60" s="4"/>
      <c r="Q60" s="3"/>
      <c r="R60" s="5"/>
      <c r="S60" s="3"/>
      <c r="T60" s="3"/>
      <c r="U60" s="2"/>
      <c r="V60" s="2"/>
      <c r="W60" s="2"/>
      <c r="X60" s="13"/>
      <c r="Y60" s="2"/>
      <c r="AM60" s="48" t="s">
        <v>55</v>
      </c>
      <c r="AQ60" s="13"/>
      <c r="AR60" s="49">
        <v>0.26500000000000001</v>
      </c>
      <c r="AS60" s="13"/>
      <c r="AT60" s="13"/>
    </row>
    <row r="61" spans="1:49" ht="15" customHeight="1">
      <c r="A61" s="7"/>
      <c r="B61" s="7"/>
      <c r="C61" s="7"/>
      <c r="F61" s="7"/>
      <c r="G61" s="7"/>
      <c r="H61" s="2"/>
      <c r="I61" s="2"/>
      <c r="J61" s="2"/>
      <c r="K61" s="2"/>
      <c r="L61" s="4"/>
      <c r="M61" s="4"/>
      <c r="N61" s="4"/>
      <c r="O61" s="4"/>
      <c r="P61" s="4"/>
      <c r="Q61" s="3"/>
      <c r="R61" s="5"/>
      <c r="S61" s="3"/>
      <c r="T61" s="3"/>
      <c r="U61" s="2"/>
      <c r="V61" s="2"/>
      <c r="W61" s="2"/>
      <c r="X61" s="13"/>
      <c r="Y61" s="2"/>
      <c r="AM61" s="95" t="s">
        <v>62</v>
      </c>
      <c r="AN61" s="95"/>
      <c r="AO61" s="95"/>
      <c r="AP61" t="s">
        <v>61</v>
      </c>
    </row>
    <row r="62" spans="1:49" ht="15" customHeight="1">
      <c r="A62" s="7"/>
      <c r="B62" s="7"/>
      <c r="C62" s="7"/>
      <c r="F62" s="7"/>
      <c r="G62" s="7"/>
      <c r="H62" s="2"/>
      <c r="I62" s="2"/>
      <c r="J62" s="2"/>
      <c r="K62" s="2"/>
      <c r="L62" s="4"/>
      <c r="M62" s="4"/>
      <c r="N62" s="4"/>
      <c r="O62" s="4"/>
      <c r="P62" s="4"/>
      <c r="Q62" s="3"/>
      <c r="R62" s="5"/>
      <c r="S62" s="3"/>
      <c r="T62" s="3"/>
      <c r="U62" s="2"/>
      <c r="V62" s="2"/>
      <c r="W62" s="2"/>
      <c r="X62" s="13"/>
      <c r="Y62" s="2"/>
      <c r="AM62" s="93" t="s">
        <v>58</v>
      </c>
      <c r="AN62" s="93"/>
      <c r="AO62" s="93"/>
      <c r="AP62" t="s">
        <v>57</v>
      </c>
    </row>
    <row r="63" spans="1:49" ht="15" customHeight="1">
      <c r="A63" s="7"/>
      <c r="B63" s="7"/>
      <c r="C63" s="7"/>
      <c r="F63" s="7"/>
      <c r="G63" s="7"/>
      <c r="H63" s="2"/>
      <c r="I63" s="2"/>
      <c r="J63" s="2"/>
      <c r="K63" s="2"/>
      <c r="L63" s="4"/>
      <c r="M63" s="4"/>
      <c r="N63" s="4"/>
      <c r="O63" s="4"/>
      <c r="P63" s="4"/>
      <c r="Q63" s="3"/>
      <c r="R63" s="5"/>
      <c r="S63" s="3"/>
      <c r="T63" s="3"/>
      <c r="U63" s="2"/>
      <c r="V63" s="2"/>
      <c r="W63" s="2"/>
      <c r="X63" s="13"/>
      <c r="Y63" s="2"/>
      <c r="AM63" s="94" t="s">
        <v>63</v>
      </c>
      <c r="AN63" s="94"/>
      <c r="AO63" s="94"/>
      <c r="AP63" s="48" t="s">
        <v>64</v>
      </c>
    </row>
    <row r="64" spans="1:49" ht="15" customHeight="1">
      <c r="A64" s="7"/>
      <c r="B64" s="7"/>
      <c r="C64" s="7"/>
      <c r="F64" s="7"/>
      <c r="G64" s="7"/>
      <c r="H64" s="2"/>
      <c r="I64" s="2"/>
      <c r="J64" s="2"/>
      <c r="K64" s="2"/>
      <c r="L64" s="4"/>
      <c r="M64" s="4"/>
      <c r="N64" s="4"/>
      <c r="O64" s="4"/>
      <c r="P64" s="4"/>
      <c r="Q64" s="3"/>
      <c r="R64" s="5"/>
      <c r="S64" s="3"/>
      <c r="T64" s="3"/>
      <c r="U64" s="2"/>
      <c r="V64" s="2"/>
      <c r="W64" s="2"/>
      <c r="X64" s="13"/>
      <c r="Y64" s="2"/>
    </row>
    <row r="65" spans="1:39" ht="15" customHeight="1">
      <c r="A65" s="2"/>
      <c r="B65" s="2"/>
      <c r="C65" s="2"/>
      <c r="F65" s="7"/>
      <c r="G65" s="7"/>
      <c r="H65" s="2"/>
      <c r="I65" s="2"/>
      <c r="J65" s="2"/>
      <c r="K65" s="2"/>
      <c r="L65" s="4"/>
      <c r="M65" s="4"/>
      <c r="N65" s="4"/>
      <c r="O65" s="4"/>
      <c r="P65" s="4"/>
      <c r="Q65" s="3"/>
      <c r="R65" s="5"/>
      <c r="S65" s="3"/>
      <c r="T65" s="3"/>
      <c r="U65" s="2"/>
      <c r="V65" s="2"/>
      <c r="W65" s="2"/>
      <c r="X65" s="13"/>
      <c r="Y65" s="2"/>
    </row>
    <row r="66" spans="1:39" ht="15" customHeight="1">
      <c r="A66" s="2"/>
      <c r="B66" s="2"/>
      <c r="C66" s="2"/>
      <c r="F66" s="7"/>
      <c r="G66" s="7"/>
      <c r="H66" s="2"/>
      <c r="I66" s="2"/>
      <c r="J66" s="2"/>
      <c r="K66" s="2"/>
      <c r="L66" s="4"/>
      <c r="M66" s="4"/>
      <c r="N66" s="4"/>
      <c r="O66" s="4"/>
      <c r="P66" s="4"/>
      <c r="Q66" s="3"/>
      <c r="R66" s="5"/>
      <c r="S66" s="3"/>
      <c r="T66" s="3"/>
      <c r="U66" s="2"/>
      <c r="V66" s="2"/>
      <c r="W66" s="2"/>
      <c r="X66" s="13"/>
      <c r="Y66" s="2"/>
    </row>
    <row r="67" spans="1:39" ht="15" customHeight="1">
      <c r="A67" s="2"/>
      <c r="B67" s="2"/>
      <c r="C67" s="2"/>
      <c r="F67" s="7"/>
      <c r="G67" s="7"/>
      <c r="H67" s="2"/>
      <c r="I67" s="2"/>
      <c r="J67" s="2"/>
      <c r="K67" s="2"/>
      <c r="L67" s="4"/>
      <c r="M67" s="4"/>
      <c r="N67" s="4"/>
      <c r="O67" s="4"/>
      <c r="P67" s="4"/>
      <c r="Q67" s="3"/>
      <c r="R67" s="5"/>
      <c r="S67" s="3"/>
      <c r="T67" s="3"/>
      <c r="U67" s="2"/>
      <c r="V67" s="2"/>
      <c r="W67" s="2"/>
      <c r="X67" s="13"/>
      <c r="Y67" s="2"/>
    </row>
    <row r="68" spans="1:39" ht="15" customHeight="1">
      <c r="A68" s="2"/>
      <c r="B68" s="2"/>
      <c r="C68" s="2"/>
      <c r="F68" s="7"/>
      <c r="G68" s="7"/>
      <c r="H68" s="2"/>
      <c r="I68" s="2"/>
      <c r="J68" s="2"/>
      <c r="K68" s="2"/>
      <c r="L68" s="4"/>
      <c r="M68" s="4"/>
      <c r="N68" s="4"/>
      <c r="O68" s="4"/>
      <c r="P68" s="4"/>
      <c r="Q68" s="3"/>
      <c r="R68" s="5"/>
      <c r="S68" s="3"/>
      <c r="T68" s="3"/>
      <c r="U68" s="2"/>
      <c r="V68" s="2"/>
      <c r="W68" s="2"/>
      <c r="X68" s="13"/>
      <c r="Y68" s="2"/>
    </row>
    <row r="69" spans="1:39" ht="15" customHeight="1">
      <c r="A69" s="2"/>
      <c r="B69" s="2"/>
      <c r="C69" s="2"/>
      <c r="F69" s="7"/>
      <c r="G69" s="7"/>
      <c r="H69" s="2"/>
      <c r="I69" s="2"/>
      <c r="J69" s="2"/>
      <c r="K69" s="2"/>
      <c r="L69" s="4"/>
      <c r="M69" s="4"/>
      <c r="N69" s="4"/>
      <c r="O69" s="4"/>
      <c r="P69" s="4"/>
      <c r="Q69" s="3"/>
      <c r="R69" s="5"/>
      <c r="S69" s="3"/>
      <c r="T69" s="3"/>
      <c r="U69" s="2"/>
      <c r="V69" s="2"/>
      <c r="W69" s="2"/>
      <c r="X69" s="13"/>
      <c r="Y69" s="2"/>
    </row>
    <row r="70" spans="1:39" ht="15" customHeight="1">
      <c r="A70" s="2"/>
      <c r="B70" s="2"/>
      <c r="C70" s="2"/>
      <c r="F70" s="7"/>
      <c r="G70" s="7"/>
      <c r="H70" s="2"/>
      <c r="I70" s="2"/>
      <c r="J70" s="2"/>
      <c r="K70" s="2"/>
      <c r="L70" s="4"/>
      <c r="M70" s="4"/>
      <c r="N70" s="4"/>
      <c r="O70" s="4"/>
      <c r="P70" s="4"/>
      <c r="Q70" s="3"/>
      <c r="R70" s="5"/>
      <c r="S70" s="3"/>
      <c r="T70" s="3"/>
      <c r="U70" s="2"/>
      <c r="V70" s="2"/>
      <c r="W70" s="2"/>
      <c r="X70" s="13"/>
      <c r="Y70" s="2"/>
    </row>
    <row r="71" spans="1:39" ht="15" customHeight="1">
      <c r="A71" s="2"/>
      <c r="B71" s="2"/>
      <c r="C71" s="2"/>
      <c r="F71" s="7"/>
      <c r="G71" s="7"/>
      <c r="H71" s="2"/>
      <c r="I71" s="2"/>
      <c r="J71" s="2"/>
      <c r="K71" s="2"/>
      <c r="L71" s="4"/>
      <c r="M71" s="4"/>
      <c r="N71" s="4"/>
      <c r="O71" s="4"/>
      <c r="P71" s="4"/>
      <c r="Q71" s="3"/>
      <c r="R71" s="5"/>
      <c r="S71" s="3"/>
      <c r="T71" s="3"/>
      <c r="U71" s="2"/>
      <c r="V71" s="2"/>
      <c r="W71" s="2"/>
      <c r="X71" s="13"/>
      <c r="Y71" s="2"/>
    </row>
    <row r="72" spans="1:39" ht="15" customHeight="1">
      <c r="A72" s="2"/>
      <c r="B72" s="2"/>
      <c r="C72" s="2"/>
      <c r="F72" s="7"/>
      <c r="G72" s="7"/>
      <c r="H72" s="2"/>
      <c r="I72" s="2"/>
      <c r="J72" s="2"/>
      <c r="K72" s="2"/>
      <c r="L72" s="4"/>
      <c r="M72" s="4"/>
      <c r="N72" s="4"/>
      <c r="O72" s="4"/>
      <c r="P72" s="4"/>
      <c r="Q72" s="3"/>
      <c r="R72" s="5"/>
      <c r="S72" s="3"/>
      <c r="T72" s="3"/>
      <c r="U72" s="2"/>
      <c r="V72" s="2"/>
      <c r="W72" s="2"/>
      <c r="X72" s="13"/>
      <c r="Y72" s="2"/>
    </row>
    <row r="73" spans="1:39" ht="15" customHeight="1">
      <c r="A73" s="2"/>
      <c r="B73" s="2"/>
      <c r="C73" s="2"/>
      <c r="F73" s="7"/>
      <c r="G73" s="7"/>
      <c r="H73" s="2"/>
      <c r="I73" s="2"/>
      <c r="J73" s="2"/>
      <c r="K73" s="2"/>
      <c r="L73" s="4"/>
      <c r="M73" s="4"/>
      <c r="N73" s="4"/>
      <c r="O73" s="4"/>
      <c r="P73" s="4"/>
      <c r="Q73" s="3"/>
      <c r="R73" s="5"/>
      <c r="S73" s="3"/>
      <c r="T73" s="3"/>
      <c r="U73" s="2"/>
      <c r="V73" s="2"/>
      <c r="W73" s="2"/>
      <c r="X73" s="13"/>
      <c r="Y73" s="2"/>
      <c r="AC73" s="7"/>
    </row>
    <row r="74" spans="1:39" ht="15" customHeight="1">
      <c r="A74" s="2"/>
      <c r="B74" s="2"/>
      <c r="C74" s="2"/>
      <c r="F74" s="7"/>
      <c r="G74" s="7"/>
      <c r="H74" s="2"/>
      <c r="I74" s="2"/>
      <c r="J74" s="2"/>
      <c r="K74" s="2"/>
      <c r="L74" s="4"/>
      <c r="M74" s="4"/>
      <c r="N74" s="4"/>
      <c r="O74" s="4"/>
      <c r="P74" s="4"/>
      <c r="Q74" s="3"/>
      <c r="R74" s="5"/>
      <c r="S74" s="3"/>
      <c r="T74" s="3"/>
      <c r="U74" s="2"/>
      <c r="V74" s="2"/>
      <c r="W74" s="2"/>
      <c r="X74" s="13"/>
      <c r="Y74" s="2"/>
    </row>
    <row r="75" spans="1:39" ht="15" customHeight="1">
      <c r="A75" s="2"/>
      <c r="B75" s="2"/>
      <c r="C75" s="2"/>
      <c r="D75" s="7"/>
      <c r="E75" s="7"/>
      <c r="F75" s="7"/>
      <c r="G75" s="7"/>
      <c r="H75" s="2"/>
      <c r="I75" s="2"/>
      <c r="J75" s="2"/>
      <c r="K75" s="2"/>
      <c r="L75" s="4"/>
      <c r="M75" s="4"/>
      <c r="N75" s="4"/>
      <c r="O75" s="4"/>
      <c r="P75" s="4"/>
      <c r="Q75" s="3"/>
      <c r="R75" s="5"/>
      <c r="S75" s="3"/>
      <c r="T75" s="3"/>
      <c r="U75" s="2"/>
      <c r="V75" s="2"/>
      <c r="W75" s="2"/>
      <c r="X75" s="13"/>
      <c r="Y75" s="2"/>
      <c r="AL75" s="7"/>
      <c r="AM75" s="7"/>
    </row>
    <row r="76" spans="1:39" ht="15" customHeight="1">
      <c r="A76" s="2"/>
      <c r="B76" s="2"/>
      <c r="C76" s="2"/>
      <c r="D76" s="7"/>
      <c r="E76" s="7"/>
      <c r="F76" s="7"/>
      <c r="G76" s="7"/>
      <c r="H76" s="2"/>
      <c r="I76" s="2"/>
      <c r="J76" s="2"/>
      <c r="K76" s="2"/>
      <c r="L76" s="4"/>
      <c r="M76" s="4"/>
      <c r="N76" s="4"/>
      <c r="O76" s="4"/>
      <c r="P76" s="4"/>
      <c r="Q76" s="3"/>
      <c r="R76" s="5"/>
      <c r="S76" s="3"/>
      <c r="T76" s="3"/>
      <c r="U76" s="2"/>
      <c r="V76" s="2"/>
      <c r="W76" s="2"/>
      <c r="X76" s="13"/>
      <c r="Y76" s="2"/>
    </row>
    <row r="77" spans="1:39" ht="15" customHeight="1">
      <c r="A77" s="2"/>
      <c r="B77" s="2"/>
      <c r="C77" s="2"/>
      <c r="D77" s="7"/>
      <c r="E77" s="7"/>
      <c r="F77" s="7"/>
      <c r="G77" s="7"/>
      <c r="H77" s="2"/>
      <c r="I77" s="2"/>
      <c r="J77" s="2"/>
      <c r="K77" s="2"/>
      <c r="L77" s="4"/>
      <c r="M77" s="4"/>
      <c r="N77" s="4"/>
      <c r="O77" s="4"/>
      <c r="P77" s="4"/>
      <c r="Q77" s="3"/>
      <c r="R77" s="5"/>
      <c r="S77" s="3"/>
      <c r="T77" s="3"/>
      <c r="U77" s="2"/>
      <c r="V77" s="2"/>
      <c r="W77" s="2"/>
      <c r="X77" s="13"/>
      <c r="Y77" s="2"/>
    </row>
    <row r="78" spans="1:39" ht="15" customHeight="1">
      <c r="A78" s="2"/>
      <c r="B78" s="2"/>
      <c r="C78" s="2"/>
      <c r="D78" s="7"/>
      <c r="E78" s="7"/>
      <c r="F78" s="7"/>
      <c r="G78" s="7"/>
      <c r="H78" s="2"/>
      <c r="I78" s="2"/>
      <c r="J78" s="2"/>
      <c r="K78" s="2"/>
      <c r="L78" s="4"/>
      <c r="M78" s="4"/>
      <c r="N78" s="4"/>
      <c r="O78" s="4"/>
      <c r="P78" s="4"/>
      <c r="Q78" s="3"/>
      <c r="R78" s="5"/>
      <c r="S78" s="3"/>
      <c r="T78" s="3"/>
      <c r="U78" s="2"/>
      <c r="V78" s="2"/>
      <c r="W78" s="2"/>
      <c r="X78" s="2"/>
      <c r="Y78" s="2"/>
      <c r="AD78" s="7"/>
      <c r="AE78" s="7"/>
      <c r="AF78" s="7"/>
      <c r="AG78" s="7"/>
      <c r="AH78" s="7"/>
      <c r="AI78" s="7"/>
      <c r="AJ78" s="7"/>
      <c r="AK78" s="7"/>
    </row>
    <row r="79" spans="1:39" ht="15" customHeight="1">
      <c r="A79" s="2"/>
      <c r="B79" s="2"/>
      <c r="C79" s="2"/>
      <c r="D79" s="7"/>
      <c r="E79" s="7"/>
      <c r="F79" s="7"/>
      <c r="G79" s="7"/>
      <c r="H79" s="2"/>
      <c r="I79" s="2"/>
      <c r="J79" s="2"/>
      <c r="K79" s="2"/>
      <c r="L79" s="4"/>
      <c r="M79" s="4"/>
      <c r="N79" s="4"/>
      <c r="O79" s="4"/>
      <c r="P79" s="4"/>
      <c r="Q79" s="3"/>
      <c r="R79" s="5"/>
      <c r="S79" s="3"/>
      <c r="T79" s="3"/>
      <c r="U79" s="2"/>
      <c r="V79" s="2"/>
      <c r="W79" s="2"/>
      <c r="X79" s="2"/>
      <c r="Y79" s="2"/>
    </row>
    <row r="80" spans="1:39" ht="10" customHeight="1">
      <c r="A80" s="2"/>
      <c r="B80" s="2"/>
      <c r="C80" s="2"/>
      <c r="D80" s="7"/>
      <c r="E80" s="7"/>
      <c r="F80" s="7"/>
      <c r="G80" s="7"/>
      <c r="H80" s="2"/>
      <c r="I80" s="2"/>
      <c r="J80" s="2"/>
      <c r="K80" s="2"/>
      <c r="L80" s="4"/>
      <c r="M80" s="4"/>
      <c r="N80" s="4"/>
      <c r="O80" s="4"/>
      <c r="P80" s="4"/>
      <c r="Q80" s="3"/>
      <c r="R80" s="5"/>
      <c r="S80" s="3"/>
      <c r="T80" s="3"/>
      <c r="U80" s="2"/>
      <c r="V80" s="2"/>
      <c r="W80" s="2"/>
      <c r="X80" s="2"/>
      <c r="Y80" s="2"/>
    </row>
    <row r="81" spans="1:25" ht="10" customHeight="1">
      <c r="A81" s="2"/>
      <c r="B81" s="2"/>
      <c r="C81" s="2"/>
      <c r="D81" s="7"/>
      <c r="E81" s="7"/>
      <c r="F81" s="7"/>
      <c r="G81" s="7"/>
      <c r="H81" s="2"/>
      <c r="I81" s="2"/>
      <c r="J81" s="2"/>
      <c r="K81" s="2"/>
      <c r="L81" s="4"/>
      <c r="M81" s="4"/>
      <c r="N81" s="4"/>
      <c r="O81" s="4"/>
      <c r="P81" s="4"/>
      <c r="Q81" s="3"/>
      <c r="R81" s="5"/>
      <c r="S81" s="3"/>
      <c r="T81" s="3"/>
      <c r="U81" s="2"/>
      <c r="V81" s="2"/>
      <c r="W81" s="2"/>
      <c r="X81" s="2"/>
      <c r="Y81" s="2"/>
    </row>
    <row r="82" spans="1:25" ht="10" customHeight="1">
      <c r="A82" s="2"/>
      <c r="B82" s="2"/>
      <c r="C82" s="2"/>
      <c r="D82" s="7"/>
      <c r="E82" s="7"/>
      <c r="F82" s="7"/>
      <c r="G82" s="7"/>
      <c r="H82" s="2"/>
      <c r="I82" s="2"/>
      <c r="J82" s="2"/>
      <c r="K82" s="2"/>
      <c r="L82" s="4"/>
      <c r="M82" s="4"/>
      <c r="N82" s="4"/>
      <c r="O82" s="4"/>
      <c r="P82" s="4"/>
      <c r="Q82" s="3"/>
      <c r="R82" s="5"/>
      <c r="S82" s="3"/>
      <c r="T82" s="3"/>
      <c r="U82" s="2"/>
      <c r="V82" s="2"/>
      <c r="W82" s="2"/>
      <c r="X82" s="2"/>
      <c r="Y82" s="2"/>
    </row>
    <row r="83" spans="1:25" ht="10" customHeight="1">
      <c r="A83" s="2"/>
      <c r="B83" s="2"/>
      <c r="C83" s="2"/>
      <c r="D83" s="7"/>
      <c r="E83" s="7"/>
      <c r="F83" s="7"/>
      <c r="G83" s="7"/>
      <c r="H83" s="2"/>
      <c r="I83" s="2"/>
      <c r="J83" s="2"/>
      <c r="K83" s="2"/>
      <c r="L83" s="4"/>
      <c r="M83" s="4"/>
      <c r="N83" s="4"/>
      <c r="O83" s="4"/>
      <c r="P83" s="4"/>
      <c r="Q83" s="3"/>
      <c r="R83" s="5"/>
      <c r="S83" s="3"/>
      <c r="T83" s="3"/>
      <c r="U83" s="2"/>
      <c r="V83" s="2"/>
      <c r="W83" s="2"/>
      <c r="X83" s="2"/>
      <c r="Y83" s="2"/>
    </row>
    <row r="84" spans="1:25" ht="10" customHeight="1">
      <c r="A84" s="2"/>
      <c r="B84" s="2"/>
      <c r="C84" s="2"/>
      <c r="D84" s="7"/>
      <c r="E84" s="7"/>
      <c r="F84" s="7"/>
      <c r="G84" s="7"/>
      <c r="H84" s="2"/>
      <c r="I84" s="2"/>
      <c r="J84" s="2"/>
      <c r="K84" s="2"/>
      <c r="L84" s="4"/>
      <c r="M84" s="4"/>
      <c r="N84" s="4"/>
      <c r="O84" s="4"/>
      <c r="P84" s="4"/>
      <c r="Q84" s="3"/>
      <c r="R84" s="5"/>
      <c r="S84" s="3"/>
      <c r="T84" s="3"/>
      <c r="U84" s="2"/>
      <c r="V84" s="2"/>
      <c r="W84" s="2"/>
      <c r="X84" s="2"/>
      <c r="Y84" s="2"/>
    </row>
    <row r="85" spans="1:25" ht="10" customHeight="1">
      <c r="A85" s="2"/>
      <c r="B85" s="2"/>
      <c r="C85" s="2"/>
      <c r="D85" s="7"/>
      <c r="E85" s="7"/>
      <c r="F85" s="7"/>
      <c r="G85" s="7"/>
      <c r="H85" s="2"/>
      <c r="I85" s="2"/>
      <c r="J85" s="2"/>
      <c r="K85" s="2"/>
      <c r="L85" s="4"/>
      <c r="M85" s="4"/>
      <c r="N85" s="4"/>
      <c r="O85" s="4"/>
      <c r="P85" s="4"/>
      <c r="Q85" s="3"/>
      <c r="R85" s="5"/>
      <c r="S85" s="3"/>
      <c r="T85" s="3"/>
      <c r="U85" s="2"/>
      <c r="V85" s="2"/>
      <c r="W85" s="2"/>
      <c r="X85" s="2"/>
      <c r="Y85" s="2"/>
    </row>
    <row r="86" spans="1:25" ht="10" customHeight="1">
      <c r="A86" s="2"/>
      <c r="B86" s="2"/>
      <c r="C86" s="2"/>
      <c r="D86" s="7"/>
      <c r="E86" s="7"/>
      <c r="F86" s="7"/>
      <c r="G86" s="7"/>
      <c r="H86" s="2"/>
      <c r="I86" s="2"/>
      <c r="J86" s="2"/>
      <c r="K86" s="2"/>
      <c r="L86" s="4"/>
      <c r="M86" s="4"/>
      <c r="N86" s="4"/>
      <c r="O86" s="4"/>
      <c r="P86" s="4"/>
      <c r="Q86" s="3"/>
      <c r="R86" s="5"/>
      <c r="S86" s="3"/>
      <c r="T86" s="3"/>
      <c r="U86" s="2"/>
      <c r="V86" s="2"/>
      <c r="W86" s="2"/>
      <c r="X86" s="2"/>
      <c r="Y86" s="2"/>
    </row>
    <row r="87" spans="1:25" ht="10" customHeight="1">
      <c r="A87" s="2"/>
      <c r="B87" s="2"/>
      <c r="C87" s="2"/>
      <c r="D87" s="7"/>
      <c r="E87" s="7"/>
      <c r="F87" s="7"/>
      <c r="G87" s="7"/>
      <c r="H87" s="2"/>
      <c r="I87" s="2"/>
      <c r="J87" s="2"/>
      <c r="K87" s="2"/>
      <c r="L87" s="4"/>
      <c r="M87" s="4"/>
      <c r="N87" s="4"/>
      <c r="O87" s="4"/>
      <c r="P87" s="4"/>
      <c r="Q87" s="3"/>
      <c r="R87" s="5"/>
      <c r="S87" s="3"/>
      <c r="T87" s="3"/>
      <c r="U87" s="2"/>
      <c r="V87" s="2"/>
      <c r="W87" s="2"/>
      <c r="X87" s="2"/>
      <c r="Y87" s="2"/>
    </row>
    <row r="88" spans="1:25" ht="10" customHeight="1">
      <c r="A88" s="2"/>
      <c r="B88" s="2"/>
      <c r="C88" s="2"/>
      <c r="D88" s="7"/>
      <c r="E88" s="7"/>
      <c r="F88" s="7"/>
      <c r="G88" s="7"/>
      <c r="H88" s="2"/>
      <c r="I88" s="2"/>
      <c r="J88" s="2"/>
      <c r="K88" s="2"/>
      <c r="L88" s="4"/>
      <c r="M88" s="4"/>
      <c r="N88" s="4"/>
      <c r="O88" s="4"/>
      <c r="P88" s="4"/>
      <c r="Q88" s="3"/>
      <c r="R88" s="5"/>
      <c r="S88" s="3"/>
      <c r="T88" s="3"/>
      <c r="U88" s="2"/>
      <c r="V88" s="2"/>
      <c r="W88" s="2"/>
      <c r="X88" s="2"/>
      <c r="Y88" s="2"/>
    </row>
    <row r="89" spans="1:25" ht="10" customHeight="1">
      <c r="A89" s="2"/>
      <c r="B89" s="2"/>
      <c r="C89" s="2"/>
      <c r="D89" s="7"/>
      <c r="E89" s="7"/>
      <c r="F89" s="7"/>
      <c r="G89" s="7"/>
      <c r="H89" s="2"/>
      <c r="I89" s="2"/>
      <c r="J89" s="2"/>
      <c r="K89" s="2"/>
      <c r="L89" s="2"/>
      <c r="M89" s="2"/>
      <c r="N89" s="4"/>
      <c r="O89" s="4"/>
      <c r="P89" s="4"/>
      <c r="Q89" s="3"/>
      <c r="R89" s="5"/>
      <c r="S89" s="3"/>
      <c r="T89" s="3"/>
      <c r="U89" s="2"/>
      <c r="V89" s="2"/>
      <c r="W89" s="2"/>
      <c r="X89" s="2"/>
      <c r="Y89" s="2"/>
    </row>
    <row r="90" spans="1:25" ht="10" customHeight="1">
      <c r="A90" s="2"/>
      <c r="B90" s="2"/>
      <c r="C90" s="2"/>
      <c r="D90" s="7"/>
      <c r="E90" s="7"/>
      <c r="F90" s="7"/>
      <c r="G90" s="7"/>
      <c r="H90" s="2"/>
      <c r="I90" s="2"/>
      <c r="J90" s="2"/>
      <c r="K90" s="2"/>
      <c r="L90" s="2"/>
      <c r="M90" s="2"/>
      <c r="N90" s="4"/>
      <c r="O90" s="4"/>
      <c r="P90" s="4"/>
      <c r="Q90" s="3"/>
      <c r="R90" s="5"/>
      <c r="S90" s="3"/>
      <c r="T90" s="3"/>
      <c r="U90" s="2"/>
      <c r="V90" s="2"/>
      <c r="W90" s="2"/>
      <c r="X90" s="2"/>
      <c r="Y90" s="2"/>
    </row>
    <row r="91" spans="1:25" ht="10" customHeight="1">
      <c r="A91" s="2"/>
      <c r="B91" s="2"/>
      <c r="C91" s="2"/>
      <c r="D91" s="7"/>
      <c r="E91" s="7"/>
      <c r="F91" s="7"/>
      <c r="G91" s="7"/>
      <c r="H91" s="2"/>
      <c r="I91" s="2"/>
      <c r="J91" s="2"/>
      <c r="K91" s="2"/>
      <c r="L91" s="2"/>
      <c r="M91" s="2"/>
      <c r="N91" s="2"/>
      <c r="O91" s="4"/>
      <c r="P91" s="4"/>
      <c r="Q91" s="3"/>
      <c r="R91" s="5"/>
      <c r="S91" s="3"/>
      <c r="T91" s="3"/>
      <c r="U91" s="2"/>
      <c r="V91" s="2"/>
      <c r="W91" s="2"/>
      <c r="X91" s="2"/>
      <c r="Y91" s="2"/>
    </row>
    <row r="92" spans="1:25" ht="10" customHeight="1">
      <c r="A92" s="2"/>
      <c r="B92" s="2"/>
      <c r="C92" s="2"/>
      <c r="D92" s="7"/>
      <c r="E92" s="7"/>
      <c r="F92" s="7"/>
      <c r="G92" s="7"/>
      <c r="H92" s="2"/>
      <c r="I92" s="2"/>
      <c r="J92" s="2"/>
      <c r="K92" s="2"/>
      <c r="L92" s="2"/>
      <c r="M92" s="2"/>
      <c r="N92" s="2"/>
      <c r="O92" s="4"/>
      <c r="P92" s="4"/>
      <c r="Q92" s="3"/>
      <c r="R92" s="5"/>
      <c r="S92" s="3"/>
      <c r="T92" s="3"/>
      <c r="U92" s="2"/>
      <c r="V92" s="2"/>
      <c r="W92" s="2"/>
      <c r="X92" s="2"/>
      <c r="Y92" s="2"/>
    </row>
    <row r="93" spans="1:25" ht="10" customHeight="1">
      <c r="A93" s="2"/>
      <c r="B93" s="2"/>
      <c r="C93" s="2"/>
      <c r="D93" s="7"/>
      <c r="E93" s="7"/>
      <c r="F93" s="7"/>
      <c r="G93" s="7"/>
      <c r="H93" s="2"/>
      <c r="I93" s="2"/>
      <c r="J93" s="2"/>
      <c r="K93" s="2"/>
      <c r="L93" s="2"/>
      <c r="M93" s="2"/>
      <c r="N93" s="2"/>
      <c r="O93" s="2"/>
      <c r="P93" s="2"/>
      <c r="Q93" s="3"/>
      <c r="R93" s="5"/>
      <c r="S93" s="3"/>
      <c r="T93" s="3"/>
      <c r="U93" s="2"/>
      <c r="V93" s="2"/>
      <c r="W93" s="2"/>
      <c r="X93" s="2"/>
      <c r="Y93" s="2"/>
    </row>
    <row r="94" spans="1:25" ht="10" customHeight="1">
      <c r="A94" s="2"/>
      <c r="B94" s="2"/>
      <c r="C94" s="2"/>
      <c r="D94" s="7"/>
      <c r="E94" s="7"/>
      <c r="F94" s="7"/>
      <c r="G94" s="7"/>
      <c r="H94" s="2"/>
      <c r="I94" s="2"/>
      <c r="J94" s="2"/>
      <c r="K94" s="2"/>
      <c r="L94" s="2"/>
      <c r="M94" s="2"/>
      <c r="N94" s="2"/>
      <c r="O94" s="2"/>
      <c r="P94" s="2"/>
      <c r="Q94" s="3"/>
      <c r="R94" s="5"/>
      <c r="S94" s="3"/>
      <c r="T94" s="3"/>
      <c r="U94" s="2"/>
      <c r="V94" s="2"/>
      <c r="W94" s="2"/>
      <c r="X94" s="2"/>
      <c r="Y94" s="2"/>
    </row>
    <row r="95" spans="1:25" ht="10" customHeight="1">
      <c r="A95" s="2"/>
      <c r="B95" s="2"/>
      <c r="C95" s="2"/>
      <c r="D95" s="7"/>
      <c r="E95" s="7"/>
      <c r="F95" s="7"/>
      <c r="G95" s="7"/>
      <c r="H95" s="2"/>
      <c r="I95" s="2"/>
      <c r="J95" s="2"/>
      <c r="K95" s="2"/>
      <c r="L95" s="2"/>
      <c r="M95" s="2"/>
      <c r="N95" s="2"/>
      <c r="O95" s="2"/>
      <c r="P95" s="2"/>
      <c r="Q95" s="3"/>
      <c r="R95" s="5"/>
      <c r="S95" s="3"/>
      <c r="T95" s="3"/>
      <c r="U95" s="2"/>
      <c r="V95" s="2"/>
      <c r="W95" s="2"/>
      <c r="X95" s="2"/>
      <c r="Y95" s="2"/>
    </row>
    <row r="96" spans="1:25" ht="10" customHeight="1">
      <c r="A96" s="2"/>
      <c r="B96" s="2"/>
      <c r="C96" s="2"/>
      <c r="D96" s="7"/>
      <c r="E96" s="7"/>
      <c r="F96" s="7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0" customHeight="1">
      <c r="A97" s="2"/>
      <c r="B97" s="2"/>
      <c r="C97" s="2"/>
      <c r="D97" s="7"/>
      <c r="E97" s="7"/>
      <c r="F97" s="7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0" customHeight="1">
      <c r="A98" s="2"/>
      <c r="B98" s="2"/>
      <c r="C98" s="2"/>
      <c r="D98" s="7"/>
      <c r="E98" s="7"/>
      <c r="F98" s="7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0" customHeight="1">
      <c r="A99" s="2"/>
      <c r="B99" s="2"/>
      <c r="C99" s="2"/>
      <c r="D99" s="7"/>
      <c r="E99" s="7"/>
      <c r="F99" s="7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0" customHeight="1">
      <c r="A100" s="2"/>
      <c r="B100" s="2"/>
      <c r="C100" s="2"/>
      <c r="D100" s="7"/>
      <c r="E100" s="7"/>
      <c r="F100" s="7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0" customHeight="1">
      <c r="A101" s="7"/>
      <c r="B101" s="7"/>
      <c r="C101" s="7"/>
      <c r="D101" s="7"/>
      <c r="E101" s="7"/>
      <c r="F101" s="7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0" customHeight="1">
      <c r="A102" s="7"/>
      <c r="B102" s="7"/>
      <c r="C102" s="7"/>
      <c r="D102" s="7"/>
      <c r="E102" s="7"/>
      <c r="F102" s="7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0" customHeight="1">
      <c r="A103" s="7"/>
      <c r="B103" s="7"/>
      <c r="C103" s="7"/>
      <c r="D103" s="7"/>
      <c r="E103" s="7"/>
      <c r="F103" s="7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0" customHeight="1">
      <c r="A104" s="7"/>
      <c r="B104" s="7"/>
      <c r="C104" s="7"/>
      <c r="D104" s="7"/>
      <c r="E104" s="7"/>
      <c r="F104" s="7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0" customHeight="1">
      <c r="A105" s="7"/>
      <c r="B105" s="7"/>
      <c r="C105" s="7"/>
      <c r="D105" s="7"/>
      <c r="E105" s="7"/>
      <c r="F105" s="7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0" customHeight="1">
      <c r="A106" s="7"/>
      <c r="B106" s="7"/>
      <c r="C106" s="7"/>
      <c r="D106" s="7"/>
      <c r="E106" s="7"/>
      <c r="F106" s="7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0" customHeight="1">
      <c r="A107" s="7"/>
      <c r="B107" s="7"/>
      <c r="C107" s="7"/>
      <c r="D107" s="7"/>
      <c r="E107" s="7"/>
      <c r="F107" s="7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0" customHeight="1">
      <c r="A108" s="7"/>
      <c r="B108" s="7"/>
      <c r="C108" s="7"/>
      <c r="D108" s="7"/>
      <c r="E108" s="7"/>
      <c r="F108" s="7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0" customHeight="1">
      <c r="A109" s="7"/>
      <c r="B109" s="7"/>
      <c r="C109" s="7"/>
      <c r="D109" s="7"/>
      <c r="E109" s="7"/>
      <c r="F109" s="7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0" customHeight="1">
      <c r="A110" s="7"/>
      <c r="B110" s="7"/>
      <c r="C110" s="7"/>
      <c r="D110" s="7"/>
      <c r="E110" s="7"/>
      <c r="F110" s="7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0" customHeight="1">
      <c r="A111" s="7"/>
      <c r="B111" s="7"/>
      <c r="C111" s="7"/>
      <c r="D111" s="7"/>
      <c r="E111" s="7"/>
      <c r="F111" s="7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0" customHeight="1">
      <c r="A112" s="7"/>
      <c r="B112" s="7"/>
      <c r="C112" s="7"/>
      <c r="D112" s="7"/>
      <c r="E112" s="7"/>
      <c r="F112" s="7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0" customHeight="1">
      <c r="A113" s="7"/>
      <c r="B113" s="7"/>
      <c r="C113" s="7"/>
      <c r="D113" s="7"/>
      <c r="E113" s="7"/>
      <c r="F113" s="7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0" customHeight="1">
      <c r="A114" s="7"/>
      <c r="B114" s="7"/>
      <c r="C114" s="7"/>
      <c r="D114" s="7"/>
      <c r="E114" s="7"/>
      <c r="F114" s="7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0" customHeight="1">
      <c r="A115" s="7"/>
      <c r="B115" s="2"/>
      <c r="C115" s="2"/>
      <c r="D115" s="7"/>
      <c r="E115" s="7"/>
      <c r="F115" s="7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0" customHeight="1">
      <c r="A116" s="7"/>
      <c r="B116" s="2"/>
      <c r="C116" s="2"/>
      <c r="D116" s="7"/>
      <c r="E116" s="7"/>
      <c r="F116" s="7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0" customHeight="1">
      <c r="A117" s="7"/>
      <c r="B117" s="2"/>
      <c r="C117" s="2"/>
      <c r="D117" s="7"/>
      <c r="E117" s="7"/>
      <c r="F117" s="7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0" customHeight="1">
      <c r="A118" s="7"/>
      <c r="B118" s="2"/>
      <c r="C118" s="2"/>
      <c r="D118" s="7"/>
      <c r="E118" s="7"/>
      <c r="F118" s="7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0" customHeight="1">
      <c r="A119" s="2"/>
      <c r="B119" s="2"/>
      <c r="C119" s="2"/>
      <c r="D119" s="7"/>
      <c r="E119" s="7"/>
      <c r="F119" s="7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0" customHeight="1">
      <c r="A120" s="2"/>
      <c r="B120" s="2"/>
      <c r="C120" s="2"/>
      <c r="D120" s="7"/>
      <c r="E120" s="7"/>
      <c r="F120" s="7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0" customHeight="1">
      <c r="A121" s="2"/>
      <c r="B121" s="2"/>
      <c r="C121" s="2"/>
      <c r="D121" s="7"/>
      <c r="E121" s="7"/>
      <c r="F121" s="7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0" customHeight="1">
      <c r="A122" s="2"/>
      <c r="B122" s="2"/>
      <c r="C122" s="2"/>
      <c r="D122" s="7"/>
      <c r="E122" s="7"/>
      <c r="F122" s="7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0" customHeight="1">
      <c r="A123" s="2"/>
      <c r="B123" s="2"/>
      <c r="C123" s="2"/>
      <c r="D123" s="7"/>
      <c r="E123" s="7"/>
      <c r="F123" s="7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0" customHeight="1">
      <c r="A124" s="2"/>
      <c r="B124" s="2"/>
      <c r="C124" s="2"/>
      <c r="D124" s="7"/>
      <c r="E124" s="7"/>
      <c r="F124" s="7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0" customHeight="1">
      <c r="A125" s="2"/>
      <c r="B125" s="2"/>
      <c r="C125" s="2"/>
      <c r="D125" s="7"/>
      <c r="E125" s="7"/>
      <c r="F125" s="7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0" customHeight="1">
      <c r="A126" s="2"/>
      <c r="B126" s="2"/>
      <c r="C126" s="2"/>
      <c r="D126" s="7"/>
      <c r="E126" s="7"/>
      <c r="F126" s="7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0" customHeight="1">
      <c r="A127" s="2"/>
      <c r="B127" s="2"/>
      <c r="C127" s="2"/>
      <c r="D127" s="7"/>
      <c r="E127" s="7"/>
      <c r="F127" s="7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0" customHeight="1">
      <c r="A128" s="2"/>
      <c r="B128" s="2"/>
      <c r="C128" s="2"/>
      <c r="D128" s="7"/>
      <c r="E128" s="7"/>
      <c r="F128" s="7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0" customHeight="1">
      <c r="A129" s="2"/>
      <c r="B129" s="2"/>
      <c r="C129" s="2"/>
      <c r="D129" s="7"/>
      <c r="E129" s="7"/>
      <c r="F129" s="7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0" customHeight="1">
      <c r="A130" s="2"/>
      <c r="B130" s="2"/>
      <c r="C130" s="2"/>
      <c r="D130" s="7"/>
      <c r="E130" s="7"/>
      <c r="F130" s="7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0" customHeight="1">
      <c r="A131" s="2"/>
      <c r="B131" s="2"/>
      <c r="C131" s="2"/>
      <c r="D131" s="7"/>
      <c r="E131" s="7"/>
      <c r="F131" s="7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0" customHeight="1">
      <c r="A132" s="2"/>
      <c r="B132" s="2"/>
      <c r="C132" s="2"/>
      <c r="D132" s="7"/>
      <c r="E132" s="7"/>
      <c r="F132" s="7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0" customHeight="1">
      <c r="A133" s="2"/>
      <c r="B133" s="2"/>
      <c r="C133" s="2"/>
      <c r="D133" s="7"/>
      <c r="E133" s="7"/>
      <c r="F133" s="7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0" customHeight="1">
      <c r="A134" s="2"/>
      <c r="B134" s="2"/>
      <c r="C134" s="2"/>
      <c r="D134" s="7"/>
      <c r="E134" s="7"/>
      <c r="F134" s="7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0" customHeight="1">
      <c r="A135" s="2"/>
      <c r="B135" s="2"/>
      <c r="C135" s="2"/>
      <c r="D135" s="7"/>
      <c r="E135" s="7"/>
      <c r="F135" s="7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0" customHeight="1">
      <c r="A136" s="2"/>
      <c r="B136" s="2"/>
      <c r="C136" s="2"/>
      <c r="D136" s="7"/>
      <c r="E136" s="7"/>
      <c r="F136" s="7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0" customHeight="1">
      <c r="A137" s="2"/>
      <c r="B137" s="2"/>
      <c r="C137" s="2"/>
      <c r="D137" s="7"/>
      <c r="E137" s="7"/>
      <c r="F137" s="7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0" customHeight="1">
      <c r="A138" s="2"/>
      <c r="B138" s="2"/>
      <c r="C138" s="2"/>
      <c r="D138" s="7"/>
      <c r="E138" s="7"/>
      <c r="F138" s="7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0" customHeight="1">
      <c r="A139" s="2"/>
      <c r="B139" s="2"/>
      <c r="C139" s="2"/>
      <c r="D139" s="7"/>
      <c r="E139" s="7"/>
      <c r="F139" s="7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0" customHeight="1">
      <c r="A140" s="2"/>
      <c r="B140" s="2"/>
      <c r="C140" s="2"/>
      <c r="D140" s="7"/>
      <c r="E140" s="7"/>
      <c r="F140" s="7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0" customHeight="1">
      <c r="A141" s="2"/>
      <c r="B141" s="2"/>
      <c r="C141" s="2"/>
      <c r="D141" s="7"/>
      <c r="E141" s="7"/>
      <c r="F141" s="7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0" customHeight="1">
      <c r="A142" s="2"/>
      <c r="B142" s="2"/>
      <c r="C142" s="2"/>
      <c r="D142" s="7"/>
      <c r="E142" s="7"/>
      <c r="F142" s="7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0" customHeight="1">
      <c r="A143" s="2"/>
      <c r="B143" s="2"/>
      <c r="C143" s="2"/>
      <c r="D143" s="7"/>
      <c r="E143" s="7"/>
      <c r="F143" s="7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0" customHeight="1">
      <c r="A144" s="2"/>
      <c r="B144" s="2"/>
      <c r="C144" s="2"/>
      <c r="D144" s="7"/>
      <c r="E144" s="7"/>
      <c r="F144" s="7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0" customHeight="1">
      <c r="A145" s="2"/>
      <c r="B145" s="2"/>
      <c r="C145" s="2"/>
      <c r="D145" s="7"/>
      <c r="E145" s="7"/>
      <c r="F145" s="7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0" customHeight="1">
      <c r="A146" s="2"/>
      <c r="B146" s="2"/>
      <c r="C146" s="2"/>
      <c r="D146" s="7"/>
      <c r="E146" s="7"/>
      <c r="F146" s="7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0" customHeight="1">
      <c r="A147" s="2"/>
      <c r="B147" s="2"/>
      <c r="C147" s="2"/>
      <c r="D147" s="7"/>
      <c r="E147" s="7"/>
      <c r="F147" s="7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0" customHeight="1">
      <c r="A148" s="2"/>
      <c r="B148" s="2"/>
      <c r="C148" s="2"/>
      <c r="D148" s="7"/>
      <c r="E148" s="7"/>
      <c r="F148" s="7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0" customHeight="1">
      <c r="A149" s="2"/>
      <c r="B149" s="2"/>
      <c r="C149" s="2"/>
      <c r="D149" s="7"/>
      <c r="E149" s="7"/>
      <c r="F149" s="7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0" customHeight="1">
      <c r="A150" s="2"/>
      <c r="B150" s="2"/>
      <c r="C150" s="2"/>
      <c r="D150" s="7"/>
      <c r="E150" s="7"/>
      <c r="F150" s="7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0" customHeight="1">
      <c r="A151" s="2"/>
      <c r="B151" s="2"/>
      <c r="C151" s="2"/>
      <c r="D151" s="7"/>
      <c r="E151" s="7"/>
      <c r="F151" s="7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0" customHeight="1">
      <c r="A152" s="2"/>
      <c r="B152" s="2"/>
      <c r="C152" s="2"/>
      <c r="D152" s="7"/>
      <c r="E152" s="7"/>
      <c r="F152" s="7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0" customHeight="1">
      <c r="A153" s="2"/>
      <c r="B153" s="2"/>
      <c r="C153" s="2"/>
      <c r="D153" s="7"/>
      <c r="E153" s="7"/>
      <c r="F153" s="7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0" customHeight="1">
      <c r="A154" s="2"/>
      <c r="B154" s="2"/>
      <c r="C154" s="2"/>
      <c r="D154" s="7"/>
      <c r="E154" s="7"/>
      <c r="F154" s="7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0" customHeight="1">
      <c r="A155" s="2"/>
      <c r="B155" s="2"/>
      <c r="C155" s="2"/>
      <c r="D155" s="7"/>
      <c r="E155" s="7"/>
      <c r="F155" s="7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0" customHeight="1">
      <c r="A156" s="2"/>
      <c r="B156" s="2"/>
      <c r="C156" s="2"/>
      <c r="D156" s="7"/>
      <c r="E156" s="7"/>
      <c r="F156" s="7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0" customHeight="1">
      <c r="A157" s="2"/>
      <c r="B157" s="2"/>
      <c r="C157" s="2"/>
      <c r="D157" s="7"/>
      <c r="E157" s="7"/>
      <c r="F157" s="7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0" customHeight="1">
      <c r="A158" s="2"/>
      <c r="B158" s="2"/>
      <c r="C158" s="2"/>
      <c r="D158" s="7"/>
      <c r="E158" s="7"/>
      <c r="F158" s="7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0" customHeight="1">
      <c r="A159" s="2"/>
      <c r="B159" s="2"/>
      <c r="C159" s="2"/>
      <c r="D159" s="7"/>
      <c r="E159" s="7"/>
      <c r="F159" s="7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0" customHeight="1">
      <c r="A160" s="2"/>
      <c r="B160" s="2"/>
      <c r="C160" s="2"/>
      <c r="D160" s="7"/>
      <c r="E160" s="7"/>
      <c r="F160" s="7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4:25" ht="10" customHeight="1">
      <c r="D161" s="7"/>
      <c r="E161" s="7"/>
      <c r="F161" s="7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4:25" ht="10" customHeight="1">
      <c r="D162" s="7"/>
      <c r="E162" s="7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4:25" ht="10" customHeight="1">
      <c r="D163" s="7"/>
      <c r="E163" s="7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4:25" ht="10" customHeight="1">
      <c r="D164" s="7"/>
      <c r="E164" s="7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4:25" ht="10" customHeight="1">
      <c r="D165" s="7"/>
      <c r="E165" s="7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4:25" ht="10" customHeight="1">
      <c r="D166" s="7"/>
      <c r="E166" s="7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4:25" ht="10" customHeight="1">
      <c r="D167" s="7"/>
      <c r="E167" s="7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4:25" ht="10" customHeight="1">
      <c r="D168" s="7"/>
      <c r="E168" s="7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4:25" ht="10" customHeight="1">
      <c r="D169" s="7"/>
      <c r="E169" s="7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4:25" ht="10" customHeight="1">
      <c r="D170" s="7"/>
      <c r="E170" s="7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4:25" ht="10" customHeight="1">
      <c r="D171" s="7"/>
      <c r="E171" s="7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4:25" ht="10" customHeight="1">
      <c r="D172" s="7"/>
      <c r="E172" s="7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4:25" ht="10" customHeight="1">
      <c r="D173" s="7"/>
      <c r="E173" s="7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4:25" ht="10" customHeight="1">
      <c r="D174" s="7"/>
      <c r="E174" s="7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4:25" ht="10" customHeight="1">
      <c r="D175" s="7"/>
      <c r="E175" s="7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4:25" ht="10" customHeight="1">
      <c r="D176" s="7"/>
      <c r="E176" s="7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4:25" ht="10" customHeight="1">
      <c r="D177" s="7"/>
      <c r="E177" s="7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4:25" ht="10" customHeight="1">
      <c r="D178" s="7"/>
      <c r="E178" s="7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4:25" ht="10" customHeight="1">
      <c r="D179" s="7"/>
      <c r="E179" s="7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4:25" ht="10" customHeight="1">
      <c r="D180" s="7"/>
      <c r="E180" s="7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4:25" ht="10" customHeight="1">
      <c r="D181" s="7"/>
      <c r="E181" s="7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4:25" ht="10" customHeight="1">
      <c r="D182" s="7"/>
      <c r="E182" s="7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4:25" ht="10" customHeight="1">
      <c r="D183" s="7"/>
      <c r="E183" s="7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4:25" ht="10" customHeight="1">
      <c r="D184" s="7"/>
      <c r="E184" s="7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4:25" ht="10" customHeight="1">
      <c r="D185" s="7"/>
      <c r="E185" s="7"/>
      <c r="F185" s="7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4:25" ht="10" customHeight="1">
      <c r="D186" s="7"/>
      <c r="E186" s="7"/>
      <c r="F186" s="7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4:25" ht="10" customHeight="1">
      <c r="D187" s="7"/>
      <c r="E187" s="7"/>
      <c r="F187" s="7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4:25" ht="10" customHeight="1">
      <c r="D188" s="7"/>
      <c r="E188" s="7"/>
      <c r="F188" s="7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4:25" ht="10" customHeight="1">
      <c r="D189" s="7"/>
      <c r="E189" s="7"/>
      <c r="F189" s="7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4:25" ht="10" customHeight="1">
      <c r="D190" s="7"/>
      <c r="E190" s="7"/>
      <c r="F190" s="7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4:25" ht="10" customHeight="1">
      <c r="D191" s="7"/>
      <c r="E191" s="7"/>
      <c r="F191" s="7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4:25" ht="10" customHeight="1">
      <c r="D192" s="7"/>
      <c r="E192" s="7"/>
      <c r="F192" s="7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4:25" ht="10" customHeight="1">
      <c r="D193" s="7"/>
      <c r="E193" s="7"/>
      <c r="F193" s="7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4:25" ht="10" customHeight="1">
      <c r="D194" s="7"/>
      <c r="E194" s="7"/>
      <c r="F194" s="7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4:25" ht="10" customHeight="1">
      <c r="D195" s="7"/>
      <c r="E195" s="7"/>
      <c r="F195" s="7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4:25" ht="10" customHeight="1">
      <c r="D196" s="7"/>
      <c r="E196" s="7"/>
      <c r="F196" s="7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4:25" ht="10" customHeight="1">
      <c r="D197" s="7"/>
      <c r="E197" s="7"/>
      <c r="F197" s="7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4:25" ht="10" customHeight="1">
      <c r="D198" s="7"/>
      <c r="E198" s="7"/>
      <c r="F198" s="7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4:25" ht="10" customHeight="1">
      <c r="D199" s="7"/>
      <c r="E199" s="7"/>
      <c r="F199" s="7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4:25" ht="10" customHeight="1">
      <c r="D200" s="7"/>
      <c r="E200" s="7"/>
      <c r="F200" s="7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4:25" ht="10" customHeight="1">
      <c r="D201" s="7"/>
      <c r="E201" s="7"/>
      <c r="F201" s="7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4:25" ht="10" customHeight="1">
      <c r="D202" s="7"/>
      <c r="E202" s="7"/>
      <c r="F202" s="7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4:25" ht="10" customHeight="1">
      <c r="D203" s="7"/>
      <c r="E203" s="7"/>
      <c r="F203" s="7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4:25" ht="10" customHeight="1">
      <c r="D204" s="7"/>
      <c r="E204" s="7"/>
      <c r="F204" s="7"/>
      <c r="G204" s="7"/>
      <c r="H204" s="7"/>
      <c r="I204" s="7"/>
      <c r="J204" s="7"/>
      <c r="K204" s="7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4:25" ht="10" customHeight="1">
      <c r="D205" s="7"/>
      <c r="E205" s="7"/>
      <c r="F205" s="7"/>
      <c r="G205" s="7"/>
      <c r="H205" s="7"/>
      <c r="I205" s="7"/>
      <c r="J205" s="7"/>
      <c r="K205" s="7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4:25" ht="10" customHeight="1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4:25" ht="10" customHeight="1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4:25" ht="10" customHeight="1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2"/>
      <c r="P208" s="2"/>
      <c r="Q208" s="2"/>
      <c r="R208" s="2"/>
      <c r="S208" s="2"/>
      <c r="T208" s="2"/>
      <c r="U208" s="2"/>
      <c r="V208" s="2"/>
      <c r="W208" s="7"/>
      <c r="X208" s="7"/>
      <c r="Y208" s="2"/>
    </row>
    <row r="209" spans="4:25" ht="10" customHeight="1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2"/>
      <c r="P209" s="2"/>
      <c r="Q209" s="2"/>
      <c r="R209" s="2"/>
      <c r="S209" s="2"/>
      <c r="T209" s="2"/>
      <c r="U209" s="2"/>
      <c r="V209" s="2"/>
      <c r="W209" s="7"/>
      <c r="X209" s="7"/>
      <c r="Y209" s="2"/>
    </row>
    <row r="210" spans="4:25" ht="10" customHeight="1">
      <c r="D210" s="7"/>
      <c r="E210" s="7"/>
      <c r="F210" s="7"/>
      <c r="G210" s="7"/>
      <c r="H210" s="1"/>
      <c r="I210" s="1"/>
      <c r="J210" s="1"/>
      <c r="K210" s="1"/>
      <c r="L210" s="7"/>
      <c r="M210" s="7"/>
      <c r="N210" s="7"/>
      <c r="O210" s="7"/>
      <c r="P210" s="7"/>
      <c r="Q210" s="2"/>
      <c r="R210" s="2"/>
      <c r="S210" s="2"/>
      <c r="T210" s="2"/>
      <c r="U210" s="2"/>
      <c r="V210" s="2"/>
      <c r="W210" s="7"/>
      <c r="X210" s="7"/>
      <c r="Y210" s="2"/>
    </row>
    <row r="211" spans="4:25" ht="10" customHeight="1">
      <c r="D211" s="7"/>
      <c r="E211" s="7"/>
      <c r="F211" s="7"/>
      <c r="G211" s="7"/>
      <c r="H211" s="1"/>
      <c r="I211" s="1"/>
      <c r="J211" s="1"/>
      <c r="K211" s="1"/>
      <c r="L211" s="7"/>
      <c r="M211" s="7"/>
      <c r="N211" s="7"/>
      <c r="O211" s="7"/>
      <c r="P211" s="7"/>
      <c r="Q211" s="2"/>
      <c r="R211" s="2"/>
      <c r="S211" s="2"/>
      <c r="T211" s="2"/>
      <c r="U211" s="2"/>
      <c r="V211" s="2"/>
      <c r="W211" s="7"/>
      <c r="X211" s="2"/>
      <c r="Y211" s="2"/>
    </row>
    <row r="212" spans="4:25" ht="14" customHeight="1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7"/>
      <c r="O212" s="7"/>
      <c r="P212" s="7"/>
      <c r="Q212" s="2"/>
      <c r="R212" s="2"/>
      <c r="S212" s="2"/>
      <c r="T212" s="2"/>
      <c r="U212" s="2"/>
      <c r="V212" s="2"/>
      <c r="W212" s="7"/>
      <c r="X212" s="2"/>
      <c r="Y212" s="2"/>
    </row>
    <row r="213" spans="4:25" ht="14" customHeight="1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2"/>
      <c r="Y213" s="2"/>
    </row>
    <row r="214" spans="4:25" ht="14" customHeight="1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7"/>
      <c r="P214" s="7"/>
      <c r="Q214" s="7"/>
      <c r="R214" s="7"/>
      <c r="S214" s="7"/>
      <c r="T214" s="7"/>
      <c r="U214" s="7"/>
      <c r="V214" s="7"/>
      <c r="W214" s="1"/>
    </row>
    <row r="215" spans="4:25" ht="9" customHeight="1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7"/>
      <c r="P215" s="7"/>
      <c r="Q215" s="7"/>
      <c r="R215" s="7"/>
      <c r="S215" s="7"/>
      <c r="T215" s="7"/>
      <c r="U215" s="7"/>
      <c r="V215" s="7"/>
      <c r="W215" s="1"/>
    </row>
    <row r="216" spans="4:25" ht="14" customHeight="1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"/>
      <c r="R216" s="7"/>
      <c r="S216" s="2"/>
      <c r="T216" s="2"/>
      <c r="U216" s="2"/>
      <c r="V216" s="7"/>
      <c r="W216" s="1"/>
    </row>
    <row r="217" spans="4:25" ht="14" customHeight="1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"/>
      <c r="R217" s="7"/>
      <c r="S217" s="2"/>
      <c r="T217" s="2"/>
      <c r="U217" s="2"/>
      <c r="V217" s="7"/>
      <c r="W217" s="1"/>
    </row>
    <row r="218" spans="4:25" ht="14" customHeight="1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"/>
      <c r="R218" s="7"/>
      <c r="S218" s="2"/>
      <c r="T218" s="2"/>
      <c r="U218" s="2"/>
      <c r="V218" s="7"/>
      <c r="W218" s="1"/>
    </row>
    <row r="219" spans="4:25" ht="14" customHeight="1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1"/>
      <c r="W219" s="1"/>
    </row>
    <row r="220" spans="4:25" ht="14" customHeight="1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1"/>
      <c r="W220" s="1"/>
    </row>
    <row r="221" spans="4:25" ht="14" customHeight="1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1"/>
      <c r="W221" s="1"/>
    </row>
    <row r="222" spans="4:25" ht="14" customHeight="1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1"/>
      <c r="W222" s="1"/>
    </row>
    <row r="223" spans="4:25" ht="14" customHeight="1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1"/>
      <c r="W223" s="1"/>
    </row>
    <row r="224" spans="4:25" ht="14" customHeight="1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1"/>
      <c r="W224" s="1"/>
    </row>
    <row r="225" spans="4:23" ht="14" customHeight="1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1"/>
      <c r="W225" s="1"/>
    </row>
    <row r="226" spans="4:23" ht="14" customHeight="1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1"/>
      <c r="W226" s="1"/>
    </row>
    <row r="227" spans="4:23" ht="14" customHeight="1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1"/>
      <c r="W227" s="1"/>
    </row>
    <row r="228" spans="4:23" ht="14" customHeight="1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1"/>
      <c r="W228" s="1"/>
    </row>
    <row r="229" spans="4:23" ht="14" customHeight="1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1"/>
      <c r="W229" s="1"/>
    </row>
    <row r="230" spans="4:23" ht="14" customHeight="1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1"/>
      <c r="W230" s="1"/>
    </row>
    <row r="231" spans="4:23" ht="14" customHeight="1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1"/>
      <c r="W231" s="1"/>
    </row>
    <row r="232" spans="4:23" ht="14" customHeight="1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1"/>
      <c r="W232" s="1"/>
    </row>
    <row r="233" spans="4:23" ht="14" customHeight="1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1"/>
      <c r="W233" s="1"/>
    </row>
    <row r="234" spans="4:23" ht="14" customHeight="1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1"/>
      <c r="W234" s="1"/>
    </row>
    <row r="235" spans="4:23" ht="14" customHeight="1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1"/>
      <c r="W235" s="1"/>
    </row>
    <row r="236" spans="4:23" ht="18" customHeight="1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1"/>
      <c r="W236" s="1"/>
    </row>
    <row r="237" spans="4:23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1"/>
      <c r="W237" s="1"/>
    </row>
    <row r="238" spans="4:23" ht="15" customHeight="1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1"/>
      <c r="W238" s="1"/>
    </row>
    <row r="239" spans="4:23" ht="15" customHeight="1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1"/>
      <c r="W239" s="1"/>
    </row>
    <row r="240" spans="4:23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1"/>
      <c r="W240" s="1"/>
    </row>
    <row r="241" spans="4:23" ht="15" customHeight="1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1"/>
      <c r="W241" s="1"/>
    </row>
    <row r="242" spans="4:23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1"/>
      <c r="W242" s="1"/>
    </row>
    <row r="243" spans="4:23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1"/>
      <c r="W243" s="1"/>
    </row>
    <row r="244" spans="4:23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1"/>
      <c r="W244" s="1"/>
    </row>
    <row r="245" spans="4:23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1"/>
      <c r="W245" s="1"/>
    </row>
    <row r="246" spans="4:23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1"/>
      <c r="W246" s="1"/>
    </row>
    <row r="247" spans="4:23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1"/>
      <c r="W247" s="1"/>
    </row>
    <row r="248" spans="4:23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1"/>
      <c r="W248" s="1"/>
    </row>
    <row r="249" spans="4:23" ht="15" customHeight="1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1"/>
    </row>
    <row r="250" spans="4:23" ht="42.75" customHeight="1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1"/>
    </row>
    <row r="251" spans="4:23" ht="14" customHeight="1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2"/>
      <c r="S251" s="2"/>
      <c r="T251" s="2"/>
      <c r="U251" s="2"/>
      <c r="V251" s="1"/>
    </row>
    <row r="252" spans="4:23" ht="11.5" customHeight="1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2"/>
      <c r="S252" s="2"/>
      <c r="T252" s="2"/>
      <c r="U252" s="2"/>
      <c r="V252" s="1"/>
    </row>
    <row r="253" spans="4:23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2"/>
      <c r="S253" s="2"/>
      <c r="T253" s="2"/>
      <c r="U253" s="2"/>
      <c r="V253" s="1"/>
    </row>
    <row r="254" spans="4:23">
      <c r="D254" s="1"/>
      <c r="E254" s="1"/>
      <c r="F254" s="1"/>
      <c r="G254" s="1"/>
      <c r="H254" s="2"/>
      <c r="I254" s="2"/>
      <c r="J254" s="2"/>
      <c r="K254" s="2"/>
      <c r="L254" s="1"/>
      <c r="M254" s="1"/>
      <c r="N254" s="1"/>
      <c r="O254" s="1"/>
      <c r="P254" s="1"/>
      <c r="Q254" s="2"/>
      <c r="R254" s="2"/>
      <c r="S254" s="2"/>
      <c r="T254" s="2"/>
      <c r="U254" s="2"/>
    </row>
    <row r="255" spans="4:23">
      <c r="D255" s="1"/>
      <c r="E255" s="1"/>
      <c r="F255" s="1"/>
      <c r="G255" s="1"/>
      <c r="H255" s="2"/>
      <c r="I255" s="2"/>
      <c r="J255" s="2"/>
      <c r="K255" s="2"/>
      <c r="L255" s="1"/>
      <c r="M255" s="1"/>
      <c r="N255" s="1"/>
      <c r="O255" s="1"/>
      <c r="P255" s="1"/>
      <c r="Q255" s="2"/>
      <c r="R255" s="2"/>
      <c r="S255" s="2"/>
      <c r="T255" s="2"/>
      <c r="U255" s="2"/>
    </row>
    <row r="256" spans="4:23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1"/>
      <c r="O256" s="1"/>
      <c r="P256" s="1"/>
      <c r="Q256" s="2"/>
      <c r="R256" s="2"/>
      <c r="S256" s="2"/>
      <c r="T256" s="2"/>
      <c r="U256" s="2"/>
    </row>
    <row r="257" spans="4:21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1"/>
      <c r="O257" s="1"/>
      <c r="P257" s="1"/>
      <c r="Q257" s="2"/>
      <c r="R257" s="2"/>
      <c r="S257" s="2"/>
      <c r="T257" s="2"/>
      <c r="U257" s="2"/>
    </row>
    <row r="258" spans="4:21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"/>
      <c r="P258" s="1"/>
      <c r="Q258" s="2"/>
      <c r="R258" s="2"/>
      <c r="S258" s="2"/>
      <c r="T258" s="2"/>
      <c r="U258" s="2"/>
    </row>
    <row r="259" spans="4:21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"/>
      <c r="P259" s="1"/>
      <c r="Q259" s="2"/>
      <c r="R259" s="2"/>
      <c r="S259" s="2"/>
      <c r="T259" s="2"/>
      <c r="U259" s="2"/>
    </row>
    <row r="260" spans="4:21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4:21">
      <c r="D261" s="2"/>
      <c r="E261" s="2"/>
      <c r="F261" s="2"/>
      <c r="G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4:21">
      <c r="D262" s="2"/>
      <c r="E262" s="2"/>
      <c r="F262" s="2"/>
      <c r="G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4:21">
      <c r="N263" s="2"/>
      <c r="O263" s="2"/>
      <c r="P263" s="2"/>
      <c r="Q263" s="2"/>
      <c r="R263" s="2"/>
      <c r="S263" s="2"/>
      <c r="T263" s="2"/>
      <c r="U263" s="2"/>
    </row>
    <row r="264" spans="4:21">
      <c r="N264" s="2"/>
      <c r="O264" s="2"/>
      <c r="P264" s="2"/>
      <c r="Q264" s="2"/>
      <c r="R264" s="2"/>
      <c r="S264" s="2"/>
      <c r="T264" s="2"/>
      <c r="U264" s="2"/>
    </row>
    <row r="265" spans="4:21">
      <c r="O265" s="2"/>
      <c r="P265" s="2"/>
      <c r="Q265" s="2"/>
      <c r="R265" s="2"/>
      <c r="S265" s="2"/>
      <c r="T265" s="2"/>
      <c r="U265" s="2"/>
    </row>
    <row r="266" spans="4:21">
      <c r="O266" s="2"/>
      <c r="P266" s="2"/>
      <c r="Q266" s="2"/>
      <c r="R266" s="2"/>
      <c r="S266" s="2"/>
      <c r="T266" s="2"/>
      <c r="U266" s="2"/>
    </row>
    <row r="267" spans="4:21">
      <c r="Q267" s="2"/>
      <c r="R267" s="2"/>
      <c r="S267" s="2"/>
      <c r="T267" s="2"/>
      <c r="U267" s="2"/>
    </row>
    <row r="268" spans="4:21">
      <c r="Q268" s="2"/>
      <c r="R268" s="2"/>
      <c r="S268" s="2"/>
      <c r="T268" s="2"/>
      <c r="U268" s="2"/>
    </row>
    <row r="269" spans="4:21">
      <c r="Q269" s="2"/>
      <c r="R269" s="2"/>
      <c r="S269" s="2"/>
      <c r="T269" s="2"/>
      <c r="U269" s="2"/>
    </row>
  </sheetData>
  <sheetProtection algorithmName="SHA-512" hashValue="MM/R3TKBEQ4ChlZMd4P8FhLFv4sG91+dIe3Xcppi66pxlnLX8D9Kev86mwWjxRFsH2UO6jeeu8A4RSW7Ds6yIA==" saltValue="PruYCa8nx3tT1KxscOVmKg==" spinCount="100000" sheet="1" objects="1" scenarios="1" selectLockedCells="1"/>
  <mergeCells count="189">
    <mergeCell ref="C1:G2"/>
    <mergeCell ref="C8:C9"/>
    <mergeCell ref="D8:G8"/>
    <mergeCell ref="H8:I8"/>
    <mergeCell ref="J8:M8"/>
    <mergeCell ref="N8:P8"/>
    <mergeCell ref="BB8:BB9"/>
    <mergeCell ref="BD8:BE8"/>
    <mergeCell ref="D9:E9"/>
    <mergeCell ref="F9:G9"/>
    <mergeCell ref="J9:K9"/>
    <mergeCell ref="L9:M9"/>
    <mergeCell ref="N9:O9"/>
    <mergeCell ref="Q8:R8"/>
    <mergeCell ref="AM8:AN9"/>
    <mergeCell ref="AX8:AX9"/>
    <mergeCell ref="AP8:AP9"/>
    <mergeCell ref="AR8:AR9"/>
    <mergeCell ref="AT8:AT9"/>
    <mergeCell ref="AV8:AV9"/>
    <mergeCell ref="AZ8:AZ9"/>
    <mergeCell ref="N10:P10"/>
    <mergeCell ref="Q10:R10"/>
    <mergeCell ref="D11:E11"/>
    <mergeCell ref="F11:G11"/>
    <mergeCell ref="J11:K11"/>
    <mergeCell ref="L11:M11"/>
    <mergeCell ref="N11:O11"/>
    <mergeCell ref="C13:C14"/>
    <mergeCell ref="D13:G13"/>
    <mergeCell ref="H13:I13"/>
    <mergeCell ref="J13:M13"/>
    <mergeCell ref="N13:P13"/>
    <mergeCell ref="C10:C11"/>
    <mergeCell ref="D10:G10"/>
    <mergeCell ref="H10:I10"/>
    <mergeCell ref="J10:M10"/>
    <mergeCell ref="BB13:BB14"/>
    <mergeCell ref="BD13:BE13"/>
    <mergeCell ref="D14:E14"/>
    <mergeCell ref="F14:G14"/>
    <mergeCell ref="J14:K14"/>
    <mergeCell ref="L14:M14"/>
    <mergeCell ref="N14:O14"/>
    <mergeCell ref="Q13:R13"/>
    <mergeCell ref="AM13:AN14"/>
    <mergeCell ref="AP13:AP14"/>
    <mergeCell ref="D16:E16"/>
    <mergeCell ref="F16:G16"/>
    <mergeCell ref="J16:K16"/>
    <mergeCell ref="L16:M16"/>
    <mergeCell ref="AX13:AX14"/>
    <mergeCell ref="AZ13:AZ14"/>
    <mergeCell ref="AR13:AR14"/>
    <mergeCell ref="AT13:AT14"/>
    <mergeCell ref="AV13:AV14"/>
    <mergeCell ref="D21:G21"/>
    <mergeCell ref="H21:I21"/>
    <mergeCell ref="J21:M21"/>
    <mergeCell ref="N21:Q21"/>
    <mergeCell ref="R21:T21"/>
    <mergeCell ref="C15:C16"/>
    <mergeCell ref="D15:G15"/>
    <mergeCell ref="H15:I15"/>
    <mergeCell ref="J15:M15"/>
    <mergeCell ref="N15:P15"/>
    <mergeCell ref="P22:Q22"/>
    <mergeCell ref="N16:O16"/>
    <mergeCell ref="U19:V19"/>
    <mergeCell ref="W13:AC13"/>
    <mergeCell ref="W14:AA14"/>
    <mergeCell ref="AB14:AC14"/>
    <mergeCell ref="Q15:R15"/>
    <mergeCell ref="S23:T23"/>
    <mergeCell ref="W15:Z16"/>
    <mergeCell ref="AA15:AA16"/>
    <mergeCell ref="AB15:AB16"/>
    <mergeCell ref="AC15:AC16"/>
    <mergeCell ref="D22:E22"/>
    <mergeCell ref="F22:G22"/>
    <mergeCell ref="J22:K22"/>
    <mergeCell ref="L22:M22"/>
    <mergeCell ref="N22:O22"/>
    <mergeCell ref="AC20:AC21"/>
    <mergeCell ref="W23:AC23"/>
    <mergeCell ref="AB25:AB26"/>
    <mergeCell ref="S22:T22"/>
    <mergeCell ref="D23:E23"/>
    <mergeCell ref="F23:G23"/>
    <mergeCell ref="J23:K23"/>
    <mergeCell ref="L23:M23"/>
    <mergeCell ref="N23:O23"/>
    <mergeCell ref="P23:Q23"/>
    <mergeCell ref="J28:M28"/>
    <mergeCell ref="N28:Q28"/>
    <mergeCell ref="R28:T28"/>
    <mergeCell ref="W18:AC18"/>
    <mergeCell ref="W19:AA19"/>
    <mergeCell ref="AB19:AC19"/>
    <mergeCell ref="U26:V26"/>
    <mergeCell ref="W20:Z21"/>
    <mergeCell ref="AA20:AA21"/>
    <mergeCell ref="AB20:AB21"/>
    <mergeCell ref="AT29:AV30"/>
    <mergeCell ref="D30:T30"/>
    <mergeCell ref="W24:AA24"/>
    <mergeCell ref="AB24:AC24"/>
    <mergeCell ref="D29:E29"/>
    <mergeCell ref="F29:G29"/>
    <mergeCell ref="J29:K29"/>
    <mergeCell ref="L29:M29"/>
    <mergeCell ref="AA25:AA26"/>
    <mergeCell ref="N29:P29"/>
    <mergeCell ref="H31:I31"/>
    <mergeCell ref="J31:M31"/>
    <mergeCell ref="N31:Q31"/>
    <mergeCell ref="R31:T31"/>
    <mergeCell ref="W25:Z26"/>
    <mergeCell ref="AP29:AQ30"/>
    <mergeCell ref="R29:S29"/>
    <mergeCell ref="D27:T27"/>
    <mergeCell ref="D28:G28"/>
    <mergeCell ref="H28:I28"/>
    <mergeCell ref="AT33:AV33"/>
    <mergeCell ref="D34:F34"/>
    <mergeCell ref="H34:I34"/>
    <mergeCell ref="K34:L34"/>
    <mergeCell ref="N34:Q34"/>
    <mergeCell ref="S32:T32"/>
    <mergeCell ref="D32:E32"/>
    <mergeCell ref="F32:G32"/>
    <mergeCell ref="J32:K32"/>
    <mergeCell ref="L32:M32"/>
    <mergeCell ref="AC25:AC26"/>
    <mergeCell ref="AP31:AQ31"/>
    <mergeCell ref="D35:E35"/>
    <mergeCell ref="N35:P35"/>
    <mergeCell ref="R35:S35"/>
    <mergeCell ref="AP35:AR35"/>
    <mergeCell ref="AP32:AQ32"/>
    <mergeCell ref="N32:O32"/>
    <mergeCell ref="P32:Q32"/>
    <mergeCell ref="D31:G31"/>
    <mergeCell ref="AM61:AO61"/>
    <mergeCell ref="AZ37:BB37"/>
    <mergeCell ref="W30:Z30"/>
    <mergeCell ref="W29:AA29"/>
    <mergeCell ref="AB29:AC29"/>
    <mergeCell ref="D25:G25"/>
    <mergeCell ref="H25:I25"/>
    <mergeCell ref="W40:AA40"/>
    <mergeCell ref="D52:J52"/>
    <mergeCell ref="K52:L52"/>
    <mergeCell ref="AM62:AO62"/>
    <mergeCell ref="D26:E26"/>
    <mergeCell ref="F26:G26"/>
    <mergeCell ref="AM63:AO63"/>
    <mergeCell ref="W28:AC28"/>
    <mergeCell ref="AP43:AR43"/>
    <mergeCell ref="D47:J47"/>
    <mergeCell ref="K47:L47"/>
    <mergeCell ref="N47:Q47"/>
    <mergeCell ref="T47:V47"/>
    <mergeCell ref="D48:G50"/>
    <mergeCell ref="H48:J48"/>
    <mergeCell ref="L48:M48"/>
    <mergeCell ref="N48:P48"/>
    <mergeCell ref="H49:J49"/>
    <mergeCell ref="L49:M49"/>
    <mergeCell ref="N49:P49"/>
    <mergeCell ref="H55:I55"/>
    <mergeCell ref="L55:M55"/>
    <mergeCell ref="N55:P55"/>
    <mergeCell ref="AM49:AN50"/>
    <mergeCell ref="H50:I50"/>
    <mergeCell ref="L50:M50"/>
    <mergeCell ref="N50:P50"/>
    <mergeCell ref="N54:P54"/>
    <mergeCell ref="N52:Q52"/>
    <mergeCell ref="AA46:AC47"/>
    <mergeCell ref="H56:J56"/>
    <mergeCell ref="L56:M56"/>
    <mergeCell ref="N56:P56"/>
    <mergeCell ref="D53:G56"/>
    <mergeCell ref="H53:J53"/>
    <mergeCell ref="L53:M53"/>
    <mergeCell ref="N53:P53"/>
    <mergeCell ref="H54:J54"/>
    <mergeCell ref="L54:M54"/>
  </mergeCells>
  <phoneticPr fontId="2"/>
  <conditionalFormatting sqref="K38:M40 F35:G35 AV20 Q29:R29 D29 F29 H29:I29 N41:N46 N50:N94 R22:S23 D22:D23 P22:P23 F22:F23 H22:I23 N8 H8 D7:D8 Q8 AP10 U48:V49 U28:V28 U20:V20 O50:P96 J8 M57:M92 N29 C8 N22:N23 H11:Q12 R43:T48 P43:Q46 Q48:Q50 Q52:T99 L22:L23 L29 L48:L92 M51:M52 U43:V46 U51:U99 V51 V53:V99 N35:T35 AM60">
    <cfRule type="cellIs" dxfId="3" priority="2" operator="equal">
      <formula>0</formula>
    </cfRule>
  </conditionalFormatting>
  <conditionalFormatting sqref="N13 H13 Q13 AP15 J13 C13:D13 H16:Q16">
    <cfRule type="cellIs" dxfId="2" priority="1" operator="equal">
      <formula>0</formula>
    </cfRule>
  </conditionalFormatting>
  <dataValidations count="6">
    <dataValidation type="list" allowBlank="1" showInputMessage="1" showErrorMessage="1" sqref="D11:E12">
      <formula1>$AT$48</formula1>
    </dataValidation>
    <dataValidation type="list" allowBlank="1" showInputMessage="1" showErrorMessage="1" sqref="D9:E9">
      <formula1>$AR$48:$AR$51</formula1>
    </dataValidation>
    <dataValidation type="list" allowBlank="1" showInputMessage="1" showErrorMessage="1" sqref="J14:K14">
      <formula1>$AM$15:$AM$38</formula1>
    </dataValidation>
    <dataValidation type="list" allowBlank="1" showInputMessage="1" showErrorMessage="1" sqref="N16:O16 N11:O12">
      <formula1>$AM$10:$AM$46</formula1>
    </dataValidation>
    <dataValidation type="list" allowBlank="1" showInputMessage="1" showErrorMessage="1" sqref="N9:O9 N14:O14">
      <formula1>$AN$15:$AN$45</formula1>
    </dataValidation>
    <dataValidation type="list" allowBlank="1" showInputMessage="1" showErrorMessage="1" sqref="J9:K9">
      <formula1>$AM$15:$AM$38</formula1>
    </dataValidation>
  </dataValidations>
  <pageMargins left="0.51181102362204722" right="0.39370078740157483" top="0" bottom="0" header="0.31496062992125984" footer="0.31496062992125984"/>
  <pageSetup paperSize="9" scale="8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3"/>
  <sheetViews>
    <sheetView topLeftCell="B1" zoomScaleNormal="100" workbookViewId="0">
      <selection activeCell="C1" sqref="C1:G2"/>
    </sheetView>
  </sheetViews>
  <sheetFormatPr baseColWidth="10" defaultRowHeight="14"/>
  <cols>
    <col min="1" max="1" width="0.6640625" style="137" hidden="1" customWidth="1"/>
    <col min="2" max="2" width="0.33203125" style="137" customWidth="1"/>
    <col min="3" max="3" width="16.5" style="137" customWidth="1"/>
    <col min="4" max="4" width="5.6640625" style="137" customWidth="1"/>
    <col min="5" max="5" width="5.83203125" style="137" customWidth="1"/>
    <col min="6" max="6" width="2.6640625" style="137" customWidth="1"/>
    <col min="7" max="7" width="0.33203125" style="137" customWidth="1"/>
    <col min="8" max="8" width="13.1640625" style="137" customWidth="1"/>
    <col min="9" max="9" width="3.33203125" style="137" customWidth="1"/>
    <col min="10" max="10" width="0.5" style="137" customWidth="1"/>
    <col min="11" max="11" width="12.5" style="137" customWidth="1"/>
    <col min="12" max="12" width="2.83203125" style="137" customWidth="1"/>
    <col min="13" max="13" width="0.5" style="137" customWidth="1"/>
    <col min="14" max="14" width="2.5" style="137" customWidth="1"/>
    <col min="15" max="15" width="8" style="137" customWidth="1"/>
    <col min="16" max="16" width="2.1640625" style="137" customWidth="1"/>
    <col min="17" max="17" width="5.5" style="137" customWidth="1"/>
    <col min="18" max="18" width="10.1640625" style="137" customWidth="1"/>
    <col min="19" max="19" width="1.5" style="137" customWidth="1"/>
    <col min="20" max="20" width="3.6640625" style="137" customWidth="1"/>
    <col min="21" max="21" width="10.33203125" style="137" customWidth="1"/>
    <col min="22" max="22" width="3.33203125" style="137" customWidth="1"/>
    <col min="23" max="23" width="3.83203125" style="137" customWidth="1"/>
    <col min="24" max="24" width="10.5" style="137" hidden="1" customWidth="1"/>
    <col min="25" max="25" width="9" style="137" hidden="1" customWidth="1"/>
    <col min="26" max="26" width="8.1640625" style="137" customWidth="1"/>
    <col min="27" max="27" width="4.1640625" style="137" customWidth="1"/>
    <col min="28" max="28" width="12.1640625" style="137" customWidth="1"/>
    <col min="29" max="29" width="5.1640625" style="137" bestFit="1" customWidth="1"/>
    <col min="30" max="35" width="3.1640625" style="137" hidden="1" customWidth="1"/>
    <col min="36" max="36" width="5.1640625" style="137" hidden="1" customWidth="1"/>
    <col min="37" max="37" width="8" style="137" hidden="1" customWidth="1"/>
    <col min="38" max="38" width="4" style="137" hidden="1" customWidth="1"/>
    <col min="39" max="39" width="6.6640625" style="137" hidden="1" customWidth="1"/>
    <col min="40" max="40" width="5.83203125" style="137" hidden="1" customWidth="1"/>
    <col min="41" max="41" width="1.6640625" style="137" hidden="1" customWidth="1"/>
    <col min="42" max="42" width="13.1640625" style="137" hidden="1" customWidth="1"/>
    <col min="43" max="43" width="1.1640625" style="137" hidden="1" customWidth="1"/>
    <col min="44" max="44" width="15.1640625" style="137" hidden="1" customWidth="1"/>
    <col min="45" max="45" width="2.83203125" style="137" hidden="1" customWidth="1"/>
    <col min="46" max="46" width="10.1640625" style="137" hidden="1" customWidth="1"/>
    <col min="47" max="47" width="1.6640625" style="137" hidden="1" customWidth="1"/>
    <col min="48" max="48" width="9.6640625" style="137" hidden="1" customWidth="1"/>
    <col min="49" max="49" width="2.6640625" style="137" hidden="1" customWidth="1"/>
    <col min="50" max="50" width="11.5" style="137" hidden="1" customWidth="1"/>
    <col min="51" max="51" width="2.1640625" style="137" hidden="1" customWidth="1"/>
    <col min="52" max="52" width="11.1640625" style="137" hidden="1" customWidth="1"/>
    <col min="53" max="53" width="1.6640625" style="137" hidden="1" customWidth="1"/>
    <col min="54" max="54" width="11.33203125" style="137" hidden="1" customWidth="1"/>
    <col min="55" max="58" width="8.83203125" style="137" hidden="1" customWidth="1"/>
    <col min="59" max="256" width="8.83203125" style="137" customWidth="1"/>
    <col min="257" max="16384" width="10.83203125" style="137"/>
  </cols>
  <sheetData>
    <row r="1" spans="1:57" ht="18" customHeight="1">
      <c r="A1" s="159"/>
      <c r="B1" s="159"/>
      <c r="C1" s="134" t="s">
        <v>26</v>
      </c>
      <c r="D1" s="134"/>
      <c r="E1" s="134"/>
      <c r="F1" s="134"/>
      <c r="G1" s="134"/>
      <c r="H1" s="135"/>
      <c r="I1" s="136" t="s">
        <v>75</v>
      </c>
      <c r="K1" s="137" t="s">
        <v>76</v>
      </c>
      <c r="L1" s="138"/>
      <c r="M1" s="138"/>
      <c r="N1" s="139"/>
      <c r="O1" s="139"/>
      <c r="P1" s="139"/>
      <c r="Q1" s="139"/>
      <c r="R1" s="140"/>
      <c r="S1" s="141"/>
      <c r="T1" s="142"/>
      <c r="U1" s="141"/>
      <c r="V1" s="141"/>
      <c r="W1" s="143"/>
      <c r="X1" s="141"/>
      <c r="Y1" s="141"/>
      <c r="Z1" s="142"/>
      <c r="AA1" s="142"/>
      <c r="AB1" s="144"/>
      <c r="AL1" s="280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</row>
    <row r="2" spans="1:57" ht="19.5" customHeight="1">
      <c r="A2" s="159"/>
      <c r="B2" s="159"/>
      <c r="C2" s="145"/>
      <c r="D2" s="145"/>
      <c r="E2" s="145"/>
      <c r="F2" s="145"/>
      <c r="G2" s="145"/>
      <c r="H2" s="146"/>
      <c r="I2" s="136" t="s">
        <v>75</v>
      </c>
      <c r="J2" s="147"/>
      <c r="K2" s="148" t="s">
        <v>77</v>
      </c>
      <c r="L2" s="138"/>
      <c r="M2" s="138"/>
      <c r="N2" s="149"/>
      <c r="O2" s="149"/>
      <c r="P2" s="149"/>
      <c r="Q2" s="149"/>
      <c r="R2" s="150" t="s">
        <v>25</v>
      </c>
      <c r="S2" s="151"/>
      <c r="T2" s="152"/>
      <c r="U2" s="153"/>
      <c r="V2" s="153"/>
      <c r="W2" s="154"/>
      <c r="X2" s="151"/>
      <c r="Y2" s="151"/>
      <c r="Z2" s="152"/>
      <c r="AA2" s="152"/>
      <c r="AB2" s="155"/>
      <c r="AL2" s="280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</row>
    <row r="3" spans="1:57" ht="19.5" customHeight="1">
      <c r="A3" s="159"/>
      <c r="B3" s="159"/>
      <c r="C3" s="156"/>
      <c r="D3" s="156"/>
      <c r="E3" s="156"/>
      <c r="F3" s="156"/>
      <c r="G3" s="156"/>
      <c r="H3" s="157"/>
      <c r="I3" s="147"/>
      <c r="J3" s="147"/>
      <c r="K3" s="147"/>
      <c r="L3" s="138"/>
      <c r="M3" s="138"/>
      <c r="N3" s="149"/>
      <c r="O3" s="149"/>
      <c r="P3" s="149"/>
      <c r="Q3" s="149"/>
      <c r="R3" s="149"/>
      <c r="S3" s="139"/>
      <c r="T3" s="138"/>
      <c r="U3" s="149"/>
      <c r="V3" s="149"/>
      <c r="W3" s="158"/>
      <c r="X3" s="139"/>
      <c r="Y3" s="139"/>
      <c r="Z3" s="138"/>
      <c r="AA3" s="138"/>
      <c r="AB3" s="138"/>
      <c r="AL3" s="280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</row>
    <row r="4" spans="1:57" ht="15.75" customHeight="1">
      <c r="A4" s="159"/>
      <c r="B4" s="159"/>
      <c r="C4" s="159"/>
      <c r="D4" s="160"/>
      <c r="E4" s="160"/>
      <c r="F4" s="160"/>
      <c r="G4" s="160"/>
      <c r="H4" s="161"/>
      <c r="I4" s="162"/>
      <c r="J4" s="162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59"/>
      <c r="X4" s="164"/>
      <c r="Y4" s="164"/>
      <c r="AL4" s="280"/>
      <c r="AM4" s="138"/>
      <c r="AN4" s="138"/>
      <c r="AO4" s="138"/>
      <c r="AP4" s="138"/>
      <c r="AQ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</row>
    <row r="5" spans="1:57" ht="15.75" hidden="1" customHeight="1">
      <c r="A5" s="159"/>
      <c r="B5" s="159"/>
      <c r="C5" s="159"/>
      <c r="D5" s="165"/>
      <c r="E5" s="165"/>
      <c r="F5" s="165"/>
      <c r="G5" s="165"/>
      <c r="H5" s="165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59"/>
      <c r="X5" s="164"/>
      <c r="Y5" s="164"/>
      <c r="AL5" s="280"/>
      <c r="AM5" s="138"/>
      <c r="AN5" s="138"/>
      <c r="AO5" s="138"/>
      <c r="AP5" s="281">
        <f>D17-D18</f>
        <v>0</v>
      </c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</row>
    <row r="6" spans="1:57" ht="15.75" customHeight="1">
      <c r="A6" s="159"/>
      <c r="B6" s="159"/>
      <c r="C6" s="159"/>
      <c r="D6" s="165"/>
      <c r="E6" s="165"/>
      <c r="F6" s="165"/>
      <c r="G6" s="165"/>
      <c r="H6" s="165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59"/>
      <c r="X6" s="164"/>
      <c r="Y6" s="164"/>
      <c r="AL6" s="280"/>
      <c r="AM6" s="138"/>
      <c r="AN6" s="138"/>
      <c r="AO6" s="138"/>
      <c r="AP6" s="282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</row>
    <row r="7" spans="1:57" ht="15.75" customHeight="1">
      <c r="A7" s="159"/>
      <c r="B7" s="159"/>
      <c r="C7" s="159" t="s">
        <v>46</v>
      </c>
      <c r="D7" s="166"/>
      <c r="E7" s="167"/>
      <c r="F7" s="167"/>
      <c r="G7" s="167"/>
      <c r="H7" s="168"/>
      <c r="I7" s="169"/>
      <c r="J7" s="169"/>
      <c r="K7" s="169"/>
      <c r="L7" s="169"/>
      <c r="M7" s="169"/>
      <c r="N7" s="169"/>
      <c r="O7" s="169"/>
      <c r="P7" s="170"/>
      <c r="Q7" s="170"/>
      <c r="R7" s="170"/>
      <c r="S7" s="170"/>
      <c r="T7" s="170"/>
      <c r="U7" s="170"/>
      <c r="W7" s="159"/>
      <c r="X7" s="164"/>
      <c r="Y7" s="164"/>
      <c r="AL7" s="280"/>
      <c r="AM7" s="138"/>
      <c r="AN7" s="138"/>
      <c r="AO7" s="138"/>
      <c r="AP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</row>
    <row r="8" spans="1:57" ht="15" customHeight="1">
      <c r="A8" s="159"/>
      <c r="B8" s="159"/>
      <c r="C8" s="171" t="s">
        <v>79</v>
      </c>
      <c r="D8" s="172" t="s">
        <v>14</v>
      </c>
      <c r="E8" s="173"/>
      <c r="F8" s="173"/>
      <c r="G8" s="174"/>
      <c r="H8" s="175" t="s">
        <v>4</v>
      </c>
      <c r="I8" s="176"/>
      <c r="J8" s="177" t="s">
        <v>60</v>
      </c>
      <c r="K8" s="178"/>
      <c r="L8" s="178"/>
      <c r="M8" s="179"/>
      <c r="N8" s="180" t="s">
        <v>59</v>
      </c>
      <c r="O8" s="181"/>
      <c r="P8" s="182"/>
      <c r="Q8" s="183" t="s">
        <v>74</v>
      </c>
      <c r="R8" s="184"/>
      <c r="S8" s="159"/>
      <c r="T8" s="164"/>
      <c r="U8" s="164"/>
      <c r="V8" s="283"/>
      <c r="W8" s="210" t="s">
        <v>53</v>
      </c>
      <c r="X8" s="211"/>
      <c r="Y8" s="211"/>
      <c r="Z8" s="211"/>
      <c r="AA8" s="211"/>
      <c r="AB8" s="211"/>
      <c r="AC8" s="212"/>
      <c r="AL8" s="280"/>
      <c r="AM8" s="265" t="s">
        <v>30</v>
      </c>
      <c r="AN8" s="217"/>
      <c r="AO8" s="138"/>
      <c r="AP8" s="284" t="s">
        <v>28</v>
      </c>
      <c r="AQ8" s="138"/>
      <c r="AR8" s="285" t="s">
        <v>31</v>
      </c>
      <c r="AS8" s="138"/>
      <c r="AT8" s="193" t="s">
        <v>32</v>
      </c>
      <c r="AU8" s="138"/>
      <c r="AV8" s="193" t="s">
        <v>33</v>
      </c>
      <c r="AW8" s="138"/>
      <c r="AX8" s="284" t="s">
        <v>34</v>
      </c>
      <c r="AY8" s="138"/>
      <c r="AZ8" s="193" t="s">
        <v>35</v>
      </c>
      <c r="BA8" s="138"/>
      <c r="BB8" s="285" t="s">
        <v>36</v>
      </c>
      <c r="BC8" s="138"/>
      <c r="BD8" s="286" t="s">
        <v>43</v>
      </c>
      <c r="BE8" s="286"/>
    </row>
    <row r="9" spans="1:57" ht="14.25" customHeight="1">
      <c r="A9" s="159"/>
      <c r="B9" s="159"/>
      <c r="C9" s="185"/>
      <c r="D9" s="186"/>
      <c r="E9" s="187"/>
      <c r="F9" s="125" t="s">
        <v>13</v>
      </c>
      <c r="G9" s="126"/>
      <c r="H9" s="188"/>
      <c r="I9" s="128" t="s">
        <v>0</v>
      </c>
      <c r="J9" s="186"/>
      <c r="K9" s="187"/>
      <c r="L9" s="125" t="s">
        <v>3</v>
      </c>
      <c r="M9" s="126"/>
      <c r="N9" s="189"/>
      <c r="O9" s="190"/>
      <c r="P9" s="131" t="s">
        <v>7</v>
      </c>
      <c r="Q9" s="191"/>
      <c r="R9" s="133" t="s">
        <v>71</v>
      </c>
      <c r="S9" s="159"/>
      <c r="T9" s="164"/>
      <c r="U9" s="192"/>
      <c r="V9" s="229"/>
      <c r="W9" s="210" t="s">
        <v>47</v>
      </c>
      <c r="X9" s="211"/>
      <c r="Y9" s="211"/>
      <c r="Z9" s="211"/>
      <c r="AA9" s="212"/>
      <c r="AB9" s="213" t="s">
        <v>48</v>
      </c>
      <c r="AC9" s="214"/>
      <c r="AL9" s="280"/>
      <c r="AM9" s="287"/>
      <c r="AN9" s="288"/>
      <c r="AO9" s="138"/>
      <c r="AP9" s="289"/>
      <c r="AQ9" s="138"/>
      <c r="AR9" s="290"/>
      <c r="AS9" s="138"/>
      <c r="AT9" s="291"/>
      <c r="AU9" s="138"/>
      <c r="AV9" s="291"/>
      <c r="AW9" s="138"/>
      <c r="AX9" s="289"/>
      <c r="AY9" s="138"/>
      <c r="AZ9" s="291"/>
      <c r="BA9" s="138"/>
      <c r="BB9" s="290"/>
      <c r="BC9" s="138"/>
      <c r="BD9" s="138"/>
    </row>
    <row r="10" spans="1:57" ht="15" customHeight="1">
      <c r="A10" s="159"/>
      <c r="B10" s="159"/>
      <c r="C10" s="193" t="s">
        <v>80</v>
      </c>
      <c r="D10" s="172" t="s">
        <v>14</v>
      </c>
      <c r="E10" s="173"/>
      <c r="F10" s="173"/>
      <c r="G10" s="174"/>
      <c r="H10" s="194" t="s">
        <v>4</v>
      </c>
      <c r="I10" s="195"/>
      <c r="J10" s="177" t="s">
        <v>2</v>
      </c>
      <c r="K10" s="178"/>
      <c r="L10" s="178"/>
      <c r="M10" s="179"/>
      <c r="N10" s="180" t="s">
        <v>1</v>
      </c>
      <c r="O10" s="181"/>
      <c r="P10" s="182"/>
      <c r="Q10" s="196" t="s">
        <v>68</v>
      </c>
      <c r="R10" s="184"/>
      <c r="S10" s="159"/>
      <c r="T10" s="164"/>
      <c r="U10" s="164"/>
      <c r="V10" s="234"/>
      <c r="W10" s="215" t="e">
        <f>R17-R18</f>
        <v>#VALUE!</v>
      </c>
      <c r="X10" s="216"/>
      <c r="Y10" s="216"/>
      <c r="Z10" s="216"/>
      <c r="AA10" s="217" t="s">
        <v>54</v>
      </c>
      <c r="AB10" s="218" t="e">
        <f>W10/R17*100</f>
        <v>#VALUE!</v>
      </c>
      <c r="AC10" s="217" t="s">
        <v>49</v>
      </c>
      <c r="AL10" s="280"/>
      <c r="AM10" s="292">
        <v>1</v>
      </c>
      <c r="AN10" s="293">
        <v>1</v>
      </c>
      <c r="AO10" s="138"/>
      <c r="AP10" s="294" t="e">
        <f>AP15/(AM41*J9*12)</f>
        <v>#VALUE!</v>
      </c>
      <c r="AQ10" s="138"/>
      <c r="AR10" s="295" t="e">
        <f>N17-N18</f>
        <v>#VALUE!</v>
      </c>
      <c r="AS10" s="138"/>
      <c r="AT10" s="296">
        <f>D31*Q9</f>
        <v>0</v>
      </c>
      <c r="AU10" s="138"/>
      <c r="AV10" s="297" t="s">
        <v>15</v>
      </c>
      <c r="AW10" s="138"/>
      <c r="AX10" s="298" t="e">
        <f>J17</f>
        <v>#VALUE!</v>
      </c>
      <c r="AY10" s="138"/>
      <c r="AZ10" s="299" t="e">
        <f>J18</f>
        <v>#VALUE!</v>
      </c>
      <c r="BA10" s="138"/>
      <c r="BB10" s="300" t="e">
        <f t="shared" ref="BB10:BB19" si="0">AX10-AZ10</f>
        <v>#VALUE!</v>
      </c>
      <c r="BC10" s="138"/>
      <c r="BD10" s="137" t="e">
        <f>BE10</f>
        <v>#VALUE!</v>
      </c>
      <c r="BE10" s="138" t="e">
        <f>AR35</f>
        <v>#VALUE!</v>
      </c>
    </row>
    <row r="11" spans="1:57" ht="15.75" customHeight="1">
      <c r="A11" s="159"/>
      <c r="B11" s="159"/>
      <c r="C11" s="197"/>
      <c r="D11" s="123">
        <v>18</v>
      </c>
      <c r="E11" s="124"/>
      <c r="F11" s="125" t="s">
        <v>13</v>
      </c>
      <c r="G11" s="126"/>
      <c r="H11" s="127">
        <f>H9</f>
        <v>0</v>
      </c>
      <c r="I11" s="128" t="s">
        <v>0</v>
      </c>
      <c r="J11" s="123">
        <f>J9</f>
        <v>0</v>
      </c>
      <c r="K11" s="124"/>
      <c r="L11" s="125" t="s">
        <v>3</v>
      </c>
      <c r="M11" s="126"/>
      <c r="N11" s="129">
        <f>N9</f>
        <v>0</v>
      </c>
      <c r="O11" s="130"/>
      <c r="P11" s="131" t="s">
        <v>7</v>
      </c>
      <c r="Q11" s="132">
        <f>Q9</f>
        <v>0</v>
      </c>
      <c r="R11" s="133" t="s">
        <v>71</v>
      </c>
      <c r="S11" s="159"/>
      <c r="T11" s="164"/>
      <c r="U11" s="164"/>
      <c r="V11" s="234"/>
      <c r="W11" s="219"/>
      <c r="X11" s="220"/>
      <c r="Y11" s="220"/>
      <c r="Z11" s="220"/>
      <c r="AA11" s="221"/>
      <c r="AB11" s="222"/>
      <c r="AC11" s="221"/>
      <c r="AL11" s="280"/>
      <c r="AM11" s="292">
        <f t="shared" ref="AM11:AN26" si="1">AM10+1</f>
        <v>2</v>
      </c>
      <c r="AN11" s="293">
        <f t="shared" si="1"/>
        <v>2</v>
      </c>
      <c r="AO11" s="138"/>
      <c r="AP11" s="301" t="e">
        <f>AR15/(J9*AM41*12)</f>
        <v>#VALUE!</v>
      </c>
      <c r="AQ11" s="138"/>
      <c r="AR11" s="302" t="e">
        <f>AR10*10</f>
        <v>#VALUE!</v>
      </c>
      <c r="AS11" s="138"/>
      <c r="AT11" s="296">
        <f>D31*Q9</f>
        <v>0</v>
      </c>
      <c r="AU11" s="138"/>
      <c r="AV11" s="297" t="s">
        <v>16</v>
      </c>
      <c r="AW11" s="138"/>
      <c r="AX11" s="298" t="e">
        <f>AX10*2</f>
        <v>#VALUE!</v>
      </c>
      <c r="AY11" s="138"/>
      <c r="AZ11" s="299" t="e">
        <f>AZ10*2</f>
        <v>#VALUE!</v>
      </c>
      <c r="BA11" s="138"/>
      <c r="BB11" s="300" t="e">
        <f t="shared" si="0"/>
        <v>#VALUE!</v>
      </c>
      <c r="BC11" s="138"/>
      <c r="BD11" s="138" t="e">
        <f t="shared" ref="BD11:BD19" si="2">BD10+BE11</f>
        <v>#VALUE!</v>
      </c>
      <c r="BE11" s="138" t="e">
        <f>BE10</f>
        <v>#VALUE!</v>
      </c>
    </row>
    <row r="12" spans="1:57" ht="16.5" customHeight="1">
      <c r="A12" s="159"/>
      <c r="B12" s="159"/>
      <c r="AL12" s="280"/>
      <c r="AM12" s="292">
        <f>AM11+1</f>
        <v>3</v>
      </c>
      <c r="AN12" s="293">
        <f>AN11+1</f>
        <v>3</v>
      </c>
      <c r="AO12" s="138"/>
      <c r="AP12" s="138"/>
      <c r="AQ12" s="138"/>
      <c r="AS12" s="138"/>
      <c r="AT12" s="303">
        <f>D31*Q9</f>
        <v>0</v>
      </c>
      <c r="AU12" s="138"/>
      <c r="AV12" s="297" t="s">
        <v>17</v>
      </c>
      <c r="AW12" s="138"/>
      <c r="AX12" s="298" t="e">
        <f>AX10*3</f>
        <v>#VALUE!</v>
      </c>
      <c r="AY12" s="138"/>
      <c r="AZ12" s="299" t="e">
        <f>AZ10*3</f>
        <v>#VALUE!</v>
      </c>
      <c r="BA12" s="138"/>
      <c r="BB12" s="300" t="e">
        <f t="shared" si="0"/>
        <v>#VALUE!</v>
      </c>
      <c r="BC12" s="138"/>
      <c r="BD12" s="138" t="e">
        <f>BD11+BE12</f>
        <v>#VALUE!</v>
      </c>
      <c r="BE12" s="137" t="e">
        <f>BE10</f>
        <v>#VALUE!</v>
      </c>
    </row>
    <row r="13" spans="1:57" ht="16.5" customHeight="1">
      <c r="A13" s="159"/>
      <c r="B13" s="159"/>
      <c r="W13" s="210" t="s">
        <v>51</v>
      </c>
      <c r="X13" s="223"/>
      <c r="Y13" s="223"/>
      <c r="Z13" s="223"/>
      <c r="AA13" s="223"/>
      <c r="AB13" s="223"/>
      <c r="AC13" s="224"/>
      <c r="AL13" s="280"/>
      <c r="AM13" s="292">
        <f t="shared" si="1"/>
        <v>4</v>
      </c>
      <c r="AN13" s="293">
        <f t="shared" si="1"/>
        <v>4</v>
      </c>
      <c r="AO13" s="138"/>
      <c r="AP13" s="138"/>
      <c r="AQ13" s="138"/>
      <c r="AR13" s="304"/>
      <c r="AS13" s="138"/>
      <c r="AT13" s="303">
        <f>D31*Q9</f>
        <v>0</v>
      </c>
      <c r="AU13" s="138"/>
      <c r="AV13" s="297" t="s">
        <v>18</v>
      </c>
      <c r="AW13" s="138"/>
      <c r="AX13" s="298" t="e">
        <f>AX10*4</f>
        <v>#VALUE!</v>
      </c>
      <c r="AY13" s="138"/>
      <c r="AZ13" s="299" t="e">
        <f>AZ10*4</f>
        <v>#VALUE!</v>
      </c>
      <c r="BA13" s="138"/>
      <c r="BB13" s="300" t="e">
        <f t="shared" si="0"/>
        <v>#VALUE!</v>
      </c>
      <c r="BC13" s="138"/>
      <c r="BD13" s="138" t="e">
        <f t="shared" si="2"/>
        <v>#VALUE!</v>
      </c>
      <c r="BE13" s="137" t="e">
        <f>BE11</f>
        <v>#VALUE!</v>
      </c>
    </row>
    <row r="14" spans="1:57" ht="17.25" customHeight="1">
      <c r="A14" s="159"/>
      <c r="B14" s="159"/>
      <c r="C14" s="159"/>
      <c r="U14" s="234"/>
      <c r="V14" s="249"/>
      <c r="W14" s="210" t="s">
        <v>47</v>
      </c>
      <c r="X14" s="211"/>
      <c r="Y14" s="211"/>
      <c r="Z14" s="211"/>
      <c r="AA14" s="212"/>
      <c r="AB14" s="213" t="s">
        <v>48</v>
      </c>
      <c r="AC14" s="214"/>
      <c r="AL14" s="280"/>
      <c r="AM14" s="292">
        <f t="shared" si="1"/>
        <v>5</v>
      </c>
      <c r="AN14" s="293">
        <f t="shared" si="1"/>
        <v>5</v>
      </c>
      <c r="AO14" s="138"/>
      <c r="AP14" s="305" t="s">
        <v>70</v>
      </c>
      <c r="AQ14" s="138"/>
      <c r="AR14" s="305" t="s">
        <v>69</v>
      </c>
      <c r="AS14" s="138"/>
      <c r="AT14" s="303">
        <f>D31*Q9</f>
        <v>0</v>
      </c>
      <c r="AU14" s="138"/>
      <c r="AV14" s="297" t="s">
        <v>19</v>
      </c>
      <c r="AW14" s="138"/>
      <c r="AX14" s="298" t="e">
        <f>AX10*5</f>
        <v>#VALUE!</v>
      </c>
      <c r="AY14" s="138"/>
      <c r="AZ14" s="299" t="e">
        <f>AZ10*5</f>
        <v>#VALUE!</v>
      </c>
      <c r="BA14" s="138"/>
      <c r="BB14" s="300" t="e">
        <f t="shared" si="0"/>
        <v>#VALUE!</v>
      </c>
      <c r="BC14" s="138"/>
      <c r="BD14" s="138" t="e">
        <f t="shared" si="2"/>
        <v>#VALUE!</v>
      </c>
      <c r="BE14" s="137" t="e">
        <f t="shared" ref="BE14:BE19" si="3">BE12</f>
        <v>#VALUE!</v>
      </c>
    </row>
    <row r="15" spans="1:57" ht="15" customHeight="1">
      <c r="A15" s="159"/>
      <c r="B15" s="159"/>
      <c r="C15" s="227" t="s">
        <v>78</v>
      </c>
      <c r="D15" s="228"/>
      <c r="U15" s="229"/>
      <c r="V15" s="234"/>
      <c r="W15" s="215" t="e">
        <f>J17-J18</f>
        <v>#VALUE!</v>
      </c>
      <c r="X15" s="216"/>
      <c r="Y15" s="216"/>
      <c r="Z15" s="216"/>
      <c r="AA15" s="217" t="s">
        <v>29</v>
      </c>
      <c r="AB15" s="218" t="e">
        <f>W15/J17*100</f>
        <v>#VALUE!</v>
      </c>
      <c r="AC15" s="217" t="s">
        <v>49</v>
      </c>
      <c r="AD15" s="306"/>
      <c r="AE15" s="306"/>
      <c r="AF15" s="306"/>
      <c r="AG15" s="306"/>
      <c r="AH15" s="306"/>
      <c r="AI15" s="306"/>
      <c r="AL15" s="280"/>
      <c r="AM15" s="292">
        <f t="shared" si="1"/>
        <v>6</v>
      </c>
      <c r="AN15" s="293">
        <f t="shared" si="1"/>
        <v>6</v>
      </c>
      <c r="AO15" s="138"/>
      <c r="AP15" s="307">
        <v>40000</v>
      </c>
      <c r="AQ15" s="138"/>
      <c r="AR15" s="307">
        <v>8000</v>
      </c>
      <c r="AS15" s="138"/>
      <c r="AT15" s="303">
        <f>D31*Q9</f>
        <v>0</v>
      </c>
      <c r="AU15" s="138"/>
      <c r="AV15" s="297" t="s">
        <v>20</v>
      </c>
      <c r="AW15" s="138"/>
      <c r="AX15" s="298" t="e">
        <f>AX10*6</f>
        <v>#VALUE!</v>
      </c>
      <c r="AY15" s="138"/>
      <c r="AZ15" s="299" t="e">
        <f>AZ10*6</f>
        <v>#VALUE!</v>
      </c>
      <c r="BA15" s="138"/>
      <c r="BB15" s="300" t="e">
        <f t="shared" si="0"/>
        <v>#VALUE!</v>
      </c>
      <c r="BC15" s="138"/>
      <c r="BD15" s="138" t="e">
        <f t="shared" si="2"/>
        <v>#VALUE!</v>
      </c>
      <c r="BE15" s="137" t="e">
        <f t="shared" si="3"/>
        <v>#VALUE!</v>
      </c>
    </row>
    <row r="16" spans="1:57" ht="15.75" customHeight="1">
      <c r="A16" s="159"/>
      <c r="B16" s="159"/>
      <c r="C16" s="230" t="s">
        <v>45</v>
      </c>
      <c r="D16" s="231" t="s">
        <v>5</v>
      </c>
      <c r="E16" s="232"/>
      <c r="F16" s="232"/>
      <c r="G16" s="233"/>
      <c r="H16" s="231" t="s">
        <v>6</v>
      </c>
      <c r="I16" s="233"/>
      <c r="J16" s="231" t="s">
        <v>8</v>
      </c>
      <c r="K16" s="232"/>
      <c r="L16" s="232"/>
      <c r="M16" s="233"/>
      <c r="N16" s="231" t="s">
        <v>27</v>
      </c>
      <c r="O16" s="232"/>
      <c r="P16" s="232"/>
      <c r="Q16" s="233"/>
      <c r="R16" s="231" t="s">
        <v>12</v>
      </c>
      <c r="S16" s="232"/>
      <c r="T16" s="233"/>
      <c r="U16" s="234"/>
      <c r="V16" s="234"/>
      <c r="W16" s="219"/>
      <c r="X16" s="220"/>
      <c r="Y16" s="220"/>
      <c r="Z16" s="220"/>
      <c r="AA16" s="221"/>
      <c r="AB16" s="222"/>
      <c r="AC16" s="221"/>
      <c r="AD16" s="308"/>
      <c r="AE16" s="308"/>
      <c r="AF16" s="308"/>
      <c r="AG16" s="308"/>
      <c r="AH16" s="308"/>
      <c r="AI16" s="308"/>
      <c r="AL16" s="280"/>
      <c r="AM16" s="292">
        <f t="shared" si="1"/>
        <v>7</v>
      </c>
      <c r="AN16" s="293">
        <f t="shared" si="1"/>
        <v>7</v>
      </c>
      <c r="AO16" s="138"/>
      <c r="AP16" s="138"/>
      <c r="AQ16" s="138"/>
      <c r="AR16" s="138"/>
      <c r="AS16" s="138"/>
      <c r="AT16" s="303">
        <f>D31*Q9</f>
        <v>0</v>
      </c>
      <c r="AU16" s="138"/>
      <c r="AV16" s="297" t="s">
        <v>21</v>
      </c>
      <c r="AW16" s="138"/>
      <c r="AX16" s="298" t="e">
        <f>AX10*7</f>
        <v>#VALUE!</v>
      </c>
      <c r="AY16" s="138"/>
      <c r="AZ16" s="299" t="e">
        <f>AZ10*7</f>
        <v>#VALUE!</v>
      </c>
      <c r="BA16" s="138"/>
      <c r="BB16" s="300" t="e">
        <f t="shared" si="0"/>
        <v>#VALUE!</v>
      </c>
      <c r="BC16" s="138"/>
      <c r="BD16" s="138" t="e">
        <f t="shared" si="2"/>
        <v>#VALUE!</v>
      </c>
      <c r="BE16" s="137" t="e">
        <f t="shared" si="3"/>
        <v>#VALUE!</v>
      </c>
    </row>
    <row r="17" spans="1:57" ht="13.5" customHeight="1">
      <c r="A17" s="159"/>
      <c r="B17" s="159"/>
      <c r="C17" s="235" t="s">
        <v>66</v>
      </c>
      <c r="D17" s="236">
        <f>0.001*D9*Q9*J9*(H9)</f>
        <v>0</v>
      </c>
      <c r="E17" s="237"/>
      <c r="F17" s="232" t="s">
        <v>0</v>
      </c>
      <c r="G17" s="233"/>
      <c r="H17" s="238" t="e">
        <f>D17*AM41</f>
        <v>#VALUE!</v>
      </c>
      <c r="I17" s="239" t="s">
        <v>0</v>
      </c>
      <c r="J17" s="240" t="e">
        <f>H17*12</f>
        <v>#VALUE!</v>
      </c>
      <c r="K17" s="241"/>
      <c r="L17" s="232" t="s">
        <v>0</v>
      </c>
      <c r="M17" s="233"/>
      <c r="N17" s="240" t="e">
        <f>0.001*D9*Q9*J9*AM41*12*AR50</f>
        <v>#VALUE!</v>
      </c>
      <c r="O17" s="241"/>
      <c r="P17" s="232" t="s">
        <v>9</v>
      </c>
      <c r="Q17" s="233"/>
      <c r="R17" s="242" t="e">
        <f>0.001*D9*Q9*J9*AM41*12</f>
        <v>#VALUE!</v>
      </c>
      <c r="S17" s="232" t="s">
        <v>11</v>
      </c>
      <c r="T17" s="233"/>
      <c r="U17" s="234"/>
      <c r="V17" s="229"/>
      <c r="W17" s="243"/>
      <c r="X17" s="243"/>
      <c r="Y17" s="243"/>
      <c r="Z17" s="243"/>
      <c r="AA17" s="244"/>
      <c r="AB17" s="245"/>
      <c r="AC17" s="244"/>
      <c r="AD17" s="308"/>
      <c r="AE17" s="308"/>
      <c r="AF17" s="308"/>
      <c r="AG17" s="308"/>
      <c r="AH17" s="308"/>
      <c r="AI17" s="308"/>
      <c r="AL17" s="280"/>
      <c r="AM17" s="292">
        <f t="shared" si="1"/>
        <v>8</v>
      </c>
      <c r="AN17" s="293">
        <f t="shared" si="1"/>
        <v>8</v>
      </c>
      <c r="AO17" s="138"/>
      <c r="AP17" s="138"/>
      <c r="AQ17" s="138"/>
      <c r="AR17" s="138"/>
      <c r="AS17" s="138"/>
      <c r="AT17" s="303">
        <f>D31*Q9</f>
        <v>0</v>
      </c>
      <c r="AU17" s="138"/>
      <c r="AV17" s="297" t="s">
        <v>22</v>
      </c>
      <c r="AW17" s="138"/>
      <c r="AX17" s="298" t="e">
        <f>AX10*8</f>
        <v>#VALUE!</v>
      </c>
      <c r="AY17" s="138"/>
      <c r="AZ17" s="299" t="e">
        <f>AZ10*8</f>
        <v>#VALUE!</v>
      </c>
      <c r="BA17" s="138"/>
      <c r="BB17" s="300" t="e">
        <f t="shared" si="0"/>
        <v>#VALUE!</v>
      </c>
      <c r="BC17" s="138"/>
      <c r="BD17" s="138" t="e">
        <f t="shared" si="2"/>
        <v>#VALUE!</v>
      </c>
      <c r="BE17" s="137" t="e">
        <f t="shared" si="3"/>
        <v>#VALUE!</v>
      </c>
    </row>
    <row r="18" spans="1:57" ht="14.25" customHeight="1">
      <c r="A18" s="159"/>
      <c r="B18" s="159"/>
      <c r="C18" s="235" t="s">
        <v>65</v>
      </c>
      <c r="D18" s="236">
        <f>0.001*D11*Q11*J11*(H11)</f>
        <v>0</v>
      </c>
      <c r="E18" s="237"/>
      <c r="F18" s="232" t="s">
        <v>0</v>
      </c>
      <c r="G18" s="233"/>
      <c r="H18" s="238" t="e">
        <f>D18*AM41</f>
        <v>#VALUE!</v>
      </c>
      <c r="I18" s="239" t="s">
        <v>0</v>
      </c>
      <c r="J18" s="240" t="e">
        <f>H18*12</f>
        <v>#VALUE!</v>
      </c>
      <c r="K18" s="241"/>
      <c r="L18" s="232" t="s">
        <v>0</v>
      </c>
      <c r="M18" s="233"/>
      <c r="N18" s="240" t="e">
        <f>0.001*D11*Q11*J11*AM41*12*AR50</f>
        <v>#VALUE!</v>
      </c>
      <c r="O18" s="241"/>
      <c r="P18" s="232" t="s">
        <v>9</v>
      </c>
      <c r="Q18" s="233"/>
      <c r="R18" s="242" t="e">
        <f>0.001*D11*Q11*J11*AM41*12</f>
        <v>#VALUE!</v>
      </c>
      <c r="S18" s="232" t="s">
        <v>11</v>
      </c>
      <c r="T18" s="233"/>
      <c r="V18" s="264"/>
      <c r="W18" s="210" t="s">
        <v>52</v>
      </c>
      <c r="X18" s="211"/>
      <c r="Y18" s="211"/>
      <c r="Z18" s="211"/>
      <c r="AA18" s="211"/>
      <c r="AB18" s="211"/>
      <c r="AC18" s="212"/>
      <c r="AD18" s="308"/>
      <c r="AE18" s="308"/>
      <c r="AF18" s="308"/>
      <c r="AG18" s="308"/>
      <c r="AH18" s="308"/>
      <c r="AI18" s="308"/>
      <c r="AL18" s="280"/>
      <c r="AM18" s="292">
        <f t="shared" si="1"/>
        <v>9</v>
      </c>
      <c r="AN18" s="293">
        <f t="shared" si="1"/>
        <v>9</v>
      </c>
      <c r="AO18" s="138"/>
      <c r="AP18" s="138"/>
      <c r="AQ18" s="138"/>
      <c r="AR18" s="138"/>
      <c r="AS18" s="138"/>
      <c r="AT18" s="303">
        <f>D31*Q9</f>
        <v>0</v>
      </c>
      <c r="AU18" s="138"/>
      <c r="AV18" s="297" t="s">
        <v>23</v>
      </c>
      <c r="AW18" s="138"/>
      <c r="AX18" s="298" t="e">
        <f>AX10*9</f>
        <v>#VALUE!</v>
      </c>
      <c r="AY18" s="138"/>
      <c r="AZ18" s="299" t="e">
        <f>AZ10*9</f>
        <v>#VALUE!</v>
      </c>
      <c r="BA18" s="138"/>
      <c r="BB18" s="300" t="e">
        <f t="shared" si="0"/>
        <v>#VALUE!</v>
      </c>
      <c r="BC18" s="138"/>
      <c r="BD18" s="138" t="e">
        <f t="shared" si="2"/>
        <v>#VALUE!</v>
      </c>
      <c r="BE18" s="137" t="e">
        <f t="shared" si="3"/>
        <v>#VALUE!</v>
      </c>
    </row>
    <row r="19" spans="1:57" ht="15.75" customHeight="1">
      <c r="A19" s="159"/>
      <c r="B19" s="159"/>
      <c r="W19" s="210" t="s">
        <v>47</v>
      </c>
      <c r="X19" s="211"/>
      <c r="Y19" s="211"/>
      <c r="Z19" s="211"/>
      <c r="AA19" s="212"/>
      <c r="AB19" s="213" t="s">
        <v>48</v>
      </c>
      <c r="AC19" s="214"/>
      <c r="AD19" s="306"/>
      <c r="AL19" s="280"/>
      <c r="AM19" s="292">
        <f>AM18+1</f>
        <v>10</v>
      </c>
      <c r="AN19" s="293">
        <f>AN18+1</f>
        <v>10</v>
      </c>
      <c r="AO19" s="138"/>
      <c r="AP19" s="138"/>
      <c r="AQ19" s="138"/>
      <c r="AR19" s="138"/>
      <c r="AS19" s="138"/>
      <c r="AT19" s="309">
        <f>D31*Q9</f>
        <v>0</v>
      </c>
      <c r="AU19" s="138"/>
      <c r="AV19" s="310" t="s">
        <v>24</v>
      </c>
      <c r="AW19" s="138"/>
      <c r="AX19" s="311" t="e">
        <f>AX10*10</f>
        <v>#VALUE!</v>
      </c>
      <c r="AY19" s="138"/>
      <c r="AZ19" s="312" t="e">
        <f>AZ10*10</f>
        <v>#VALUE!</v>
      </c>
      <c r="BA19" s="138"/>
      <c r="BB19" s="313" t="e">
        <f t="shared" si="0"/>
        <v>#VALUE!</v>
      </c>
      <c r="BC19" s="138"/>
      <c r="BD19" s="138" t="e">
        <f t="shared" si="2"/>
        <v>#VALUE!</v>
      </c>
      <c r="BE19" s="137" t="e">
        <f t="shared" si="3"/>
        <v>#VALUE!</v>
      </c>
    </row>
    <row r="20" spans="1:57" ht="15" customHeight="1">
      <c r="A20" s="159"/>
      <c r="B20" s="159"/>
      <c r="C20" s="159"/>
      <c r="U20" s="249"/>
      <c r="W20" s="215" t="e">
        <f>N17-N18</f>
        <v>#VALUE!</v>
      </c>
      <c r="X20" s="216"/>
      <c r="Y20" s="216"/>
      <c r="Z20" s="216"/>
      <c r="AA20" s="217" t="s">
        <v>50</v>
      </c>
      <c r="AB20" s="218" t="e">
        <f>W20/N17*100</f>
        <v>#VALUE!</v>
      </c>
      <c r="AC20" s="217" t="s">
        <v>49</v>
      </c>
      <c r="AD20" s="308"/>
      <c r="AE20" s="306"/>
      <c r="AF20" s="306"/>
      <c r="AG20" s="306"/>
      <c r="AH20" s="306"/>
      <c r="AI20" s="306"/>
      <c r="AL20" s="280"/>
      <c r="AM20" s="292">
        <f t="shared" si="1"/>
        <v>11</v>
      </c>
      <c r="AN20" s="293">
        <f t="shared" si="1"/>
        <v>11</v>
      </c>
      <c r="AO20" s="138"/>
      <c r="AP20" s="138"/>
      <c r="AQ20" s="138"/>
      <c r="AR20" s="138"/>
      <c r="AS20" s="138"/>
    </row>
    <row r="21" spans="1:57" ht="14.25" customHeight="1">
      <c r="A21" s="159"/>
      <c r="B21" s="159"/>
      <c r="C21" s="159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34"/>
      <c r="W21" s="219"/>
      <c r="X21" s="220"/>
      <c r="Y21" s="220"/>
      <c r="Z21" s="220"/>
      <c r="AA21" s="221"/>
      <c r="AB21" s="222"/>
      <c r="AC21" s="221"/>
      <c r="AD21" s="308"/>
      <c r="AE21" s="308"/>
      <c r="AF21" s="308"/>
      <c r="AG21" s="308"/>
      <c r="AH21" s="308"/>
      <c r="AI21" s="308"/>
      <c r="AL21" s="280"/>
      <c r="AM21" s="292">
        <f t="shared" si="1"/>
        <v>12</v>
      </c>
      <c r="AN21" s="293">
        <f t="shared" si="1"/>
        <v>12</v>
      </c>
      <c r="AO21" s="138"/>
      <c r="AP21" s="314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</row>
    <row r="22" spans="1:57" ht="13.5" customHeight="1">
      <c r="A22" s="159"/>
      <c r="B22" s="159"/>
      <c r="C22" s="159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34"/>
      <c r="Y22" s="164"/>
      <c r="AD22" s="308"/>
      <c r="AE22" s="308"/>
      <c r="AF22" s="308"/>
      <c r="AG22" s="308"/>
      <c r="AH22" s="308"/>
      <c r="AI22" s="308"/>
      <c r="AL22" s="280"/>
      <c r="AM22" s="292">
        <f t="shared" si="1"/>
        <v>13</v>
      </c>
      <c r="AN22" s="293">
        <f t="shared" si="1"/>
        <v>13</v>
      </c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</row>
    <row r="23" spans="1:57" ht="15" customHeight="1">
      <c r="A23" s="159"/>
      <c r="B23" s="159"/>
      <c r="C23" s="158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4"/>
      <c r="O23" s="254"/>
      <c r="P23" s="254"/>
      <c r="Q23" s="254"/>
      <c r="R23" s="256"/>
      <c r="S23" s="256"/>
      <c r="T23" s="256"/>
      <c r="U23" s="229"/>
      <c r="W23" s="213" t="s">
        <v>85</v>
      </c>
      <c r="X23" s="257"/>
      <c r="Y23" s="257"/>
      <c r="Z23" s="257"/>
      <c r="AA23" s="257"/>
      <c r="AB23" s="257"/>
      <c r="AC23" s="214"/>
      <c r="AE23" s="308"/>
      <c r="AF23" s="308"/>
      <c r="AG23" s="308"/>
      <c r="AH23" s="308"/>
      <c r="AI23" s="308"/>
      <c r="AL23" s="280"/>
      <c r="AM23" s="292">
        <f t="shared" si="1"/>
        <v>14</v>
      </c>
      <c r="AN23" s="293">
        <f t="shared" si="1"/>
        <v>14</v>
      </c>
      <c r="AO23" s="138"/>
      <c r="AP23" s="138"/>
      <c r="AQ23" s="138"/>
      <c r="AR23" s="138"/>
      <c r="AS23" s="138"/>
      <c r="AT23" s="138"/>
      <c r="AU23" s="138"/>
      <c r="AV23" s="138"/>
      <c r="AW23" s="138"/>
      <c r="AX23" s="158"/>
      <c r="AY23" s="158"/>
      <c r="AZ23" s="138"/>
      <c r="BA23" s="138"/>
      <c r="BB23" s="138"/>
      <c r="BC23" s="138"/>
      <c r="BD23" s="315" t="e">
        <f>BE23</f>
        <v>#VALUE!</v>
      </c>
      <c r="BE23" s="137" t="e">
        <f>AP35</f>
        <v>#VALUE!</v>
      </c>
    </row>
    <row r="24" spans="1:57" ht="14.25" customHeight="1">
      <c r="A24" s="159"/>
      <c r="B24" s="159"/>
      <c r="C24" s="158"/>
      <c r="D24" s="258"/>
      <c r="E24" s="258"/>
      <c r="F24" s="254"/>
      <c r="G24" s="254"/>
      <c r="H24" s="259"/>
      <c r="I24" s="260"/>
      <c r="J24" s="258"/>
      <c r="K24" s="258"/>
      <c r="L24" s="254"/>
      <c r="M24" s="254"/>
      <c r="N24" s="258"/>
      <c r="O24" s="258"/>
      <c r="P24" s="258"/>
      <c r="Q24" s="261"/>
      <c r="R24" s="258"/>
      <c r="S24" s="258"/>
      <c r="T24" s="262"/>
      <c r="U24" s="263"/>
      <c r="W24" s="213" t="s">
        <v>68</v>
      </c>
      <c r="X24" s="257"/>
      <c r="Y24" s="257"/>
      <c r="Z24" s="257"/>
      <c r="AA24" s="257"/>
      <c r="AB24" s="265" t="s">
        <v>87</v>
      </c>
      <c r="AC24" s="217"/>
      <c r="AL24" s="280"/>
      <c r="AM24" s="292">
        <f t="shared" si="1"/>
        <v>15</v>
      </c>
      <c r="AN24" s="293">
        <f t="shared" si="1"/>
        <v>15</v>
      </c>
      <c r="AO24" s="138"/>
      <c r="AP24" s="316" t="s">
        <v>37</v>
      </c>
      <c r="AQ24" s="317"/>
      <c r="AR24" s="138"/>
      <c r="AS24" s="138"/>
      <c r="AT24" s="318" t="s">
        <v>38</v>
      </c>
      <c r="AU24" s="319"/>
      <c r="AV24" s="320"/>
      <c r="AW24" s="253"/>
      <c r="AX24" s="138"/>
      <c r="AY24" s="158"/>
      <c r="AZ24" s="138"/>
      <c r="BA24" s="138"/>
      <c r="BB24" s="138"/>
      <c r="BC24" s="138"/>
      <c r="BD24" s="138" t="e">
        <f>BD23+BE24</f>
        <v>#VALUE!</v>
      </c>
      <c r="BE24" s="137" t="e">
        <f>BE23</f>
        <v>#VALUE!</v>
      </c>
    </row>
    <row r="25" spans="1:57" ht="15.75" customHeight="1">
      <c r="A25" s="159"/>
      <c r="B25" s="159"/>
      <c r="C25" s="158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66"/>
      <c r="W25" s="267" t="e">
        <f>AP10</f>
        <v>#VALUE!</v>
      </c>
      <c r="X25" s="268"/>
      <c r="Y25" s="268"/>
      <c r="Z25" s="268"/>
      <c r="AA25" s="269" t="s">
        <v>86</v>
      </c>
      <c r="AB25" s="270" t="e">
        <f>AP11</f>
        <v>#VALUE!</v>
      </c>
      <c r="AC25" s="269" t="s">
        <v>86</v>
      </c>
      <c r="AL25" s="280"/>
      <c r="AM25" s="292">
        <f t="shared" si="1"/>
        <v>16</v>
      </c>
      <c r="AN25" s="293">
        <f t="shared" si="1"/>
        <v>16</v>
      </c>
      <c r="AO25" s="138"/>
      <c r="AP25" s="321"/>
      <c r="AQ25" s="322"/>
      <c r="AR25" s="138"/>
      <c r="AS25" s="138"/>
      <c r="AT25" s="323"/>
      <c r="AU25" s="246"/>
      <c r="AV25" s="324"/>
      <c r="AW25" s="253"/>
      <c r="AX25" s="138"/>
      <c r="AY25" s="158"/>
      <c r="AZ25" s="138"/>
      <c r="BA25" s="138"/>
      <c r="BB25" s="138"/>
      <c r="BC25" s="138"/>
      <c r="BD25" s="138" t="e">
        <f t="shared" ref="BD25:BD32" si="4">BD24+BE25</f>
        <v>#VALUE!</v>
      </c>
      <c r="BE25" s="137" t="e">
        <f t="shared" ref="BE25:BE32" si="5">BE24</f>
        <v>#VALUE!</v>
      </c>
    </row>
    <row r="26" spans="1:57" ht="13.5" customHeight="1">
      <c r="A26" s="159"/>
      <c r="B26" s="159"/>
      <c r="C26" s="158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66"/>
      <c r="W26" s="137" t="s">
        <v>88</v>
      </c>
      <c r="Z26" s="272" t="e">
        <f>W25-AB25</f>
        <v>#VALUE!</v>
      </c>
      <c r="AA26" s="137" t="s">
        <v>89</v>
      </c>
      <c r="AC26" s="142"/>
      <c r="AL26" s="280"/>
      <c r="AM26" s="292">
        <f t="shared" si="1"/>
        <v>17</v>
      </c>
      <c r="AN26" s="293">
        <f t="shared" si="1"/>
        <v>17</v>
      </c>
      <c r="AO26" s="138"/>
      <c r="AP26" s="325" t="e">
        <f>10/AP10</f>
        <v>#VALUE!</v>
      </c>
      <c r="AQ26" s="326"/>
      <c r="AR26" s="138"/>
      <c r="AS26" s="138"/>
      <c r="AT26" s="327" t="e">
        <f>((#REF!+#REF!)*#REF!)*Q9</f>
        <v>#REF!</v>
      </c>
      <c r="AU26" s="152"/>
      <c r="AV26" s="155"/>
      <c r="AW26" s="138"/>
      <c r="AX26" s="138"/>
      <c r="AY26" s="158"/>
      <c r="AZ26" s="138"/>
      <c r="BA26" s="138"/>
      <c r="BB26" s="138"/>
      <c r="BC26" s="138"/>
      <c r="BD26" s="138" t="e">
        <f t="shared" si="4"/>
        <v>#VALUE!</v>
      </c>
      <c r="BE26" s="137" t="e">
        <f t="shared" si="5"/>
        <v>#VALUE!</v>
      </c>
    </row>
    <row r="27" spans="1:57" ht="13.5" customHeight="1">
      <c r="A27" s="159"/>
      <c r="B27" s="159"/>
      <c r="C27" s="158"/>
      <c r="D27" s="273"/>
      <c r="E27" s="273"/>
      <c r="F27" s="274"/>
      <c r="G27" s="274"/>
      <c r="H27" s="275"/>
      <c r="I27" s="275"/>
      <c r="J27" s="273"/>
      <c r="K27" s="273"/>
      <c r="L27" s="274"/>
      <c r="M27" s="274"/>
      <c r="N27" s="273"/>
      <c r="O27" s="273"/>
      <c r="P27" s="274"/>
      <c r="Q27" s="274"/>
      <c r="R27" s="276"/>
      <c r="S27" s="277"/>
      <c r="T27" s="277"/>
      <c r="U27" s="266"/>
      <c r="AL27" s="280"/>
      <c r="AM27" s="292">
        <f t="shared" ref="AM27:AN39" si="6">AM26+1</f>
        <v>18</v>
      </c>
      <c r="AN27" s="293">
        <f t="shared" si="6"/>
        <v>18</v>
      </c>
      <c r="AO27" s="138"/>
      <c r="AP27" s="328" t="e">
        <f>10/AP11</f>
        <v>#VALUE!</v>
      </c>
      <c r="AQ27" s="329"/>
      <c r="AR27" s="138"/>
      <c r="AS27" s="138"/>
      <c r="AT27" s="138"/>
      <c r="AU27" s="138"/>
      <c r="AV27" s="138"/>
      <c r="AW27" s="138"/>
      <c r="AX27" s="138"/>
      <c r="AY27" s="158"/>
      <c r="AZ27" s="138"/>
      <c r="BA27" s="138"/>
      <c r="BB27" s="138"/>
      <c r="BC27" s="138"/>
      <c r="BD27" s="138" t="e">
        <f t="shared" si="4"/>
        <v>#VALUE!</v>
      </c>
      <c r="BE27" s="137" t="e">
        <f t="shared" si="5"/>
        <v>#VALUE!</v>
      </c>
    </row>
    <row r="28" spans="1:57" ht="5.25" customHeight="1">
      <c r="A28" s="159"/>
      <c r="B28" s="159"/>
      <c r="C28" s="158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0"/>
      <c r="S28" s="260"/>
      <c r="T28" s="262"/>
      <c r="U28" s="266"/>
      <c r="AL28" s="280"/>
      <c r="AM28" s="292">
        <f t="shared" si="6"/>
        <v>19</v>
      </c>
      <c r="AN28" s="293">
        <f t="shared" si="6"/>
        <v>19</v>
      </c>
      <c r="AO28" s="138"/>
      <c r="AP28" s="138"/>
      <c r="AQ28" s="138"/>
      <c r="AR28" s="138"/>
      <c r="AS28" s="138"/>
      <c r="AT28" s="330" t="s">
        <v>39</v>
      </c>
      <c r="AU28" s="331"/>
      <c r="AV28" s="332"/>
      <c r="AW28" s="138"/>
      <c r="AX28" s="138"/>
      <c r="AY28" s="158"/>
      <c r="AZ28" s="138"/>
      <c r="BA28" s="138"/>
      <c r="BB28" s="138"/>
      <c r="BC28" s="138"/>
      <c r="BD28" s="138" t="e">
        <f t="shared" si="4"/>
        <v>#VALUE!</v>
      </c>
      <c r="BE28" s="137" t="e">
        <f t="shared" si="5"/>
        <v>#VALUE!</v>
      </c>
    </row>
    <row r="29" spans="1:57">
      <c r="A29" s="159"/>
      <c r="B29" s="159"/>
      <c r="C29" s="158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33"/>
      <c r="O29" s="333"/>
      <c r="P29" s="333"/>
      <c r="Q29" s="333"/>
      <c r="R29" s="333"/>
      <c r="S29" s="333"/>
      <c r="T29" s="333"/>
      <c r="U29" s="266"/>
      <c r="AL29" s="280"/>
      <c r="AM29" s="292">
        <f t="shared" si="6"/>
        <v>20</v>
      </c>
      <c r="AN29" s="293">
        <f t="shared" si="6"/>
        <v>20</v>
      </c>
      <c r="AO29" s="138"/>
      <c r="AP29" s="138"/>
      <c r="AQ29" s="138"/>
      <c r="AR29" s="138"/>
      <c r="AS29" s="138"/>
      <c r="AT29" s="334"/>
      <c r="AU29" s="335"/>
      <c r="AV29" s="336"/>
      <c r="AW29" s="138"/>
      <c r="AX29" s="138"/>
      <c r="AY29" s="158"/>
      <c r="AZ29" s="138"/>
      <c r="BA29" s="138"/>
      <c r="BB29" s="138"/>
      <c r="BC29" s="138"/>
      <c r="BD29" s="138" t="e">
        <f t="shared" si="4"/>
        <v>#VALUE!</v>
      </c>
      <c r="BE29" s="137" t="e">
        <f t="shared" si="5"/>
        <v>#VALUE!</v>
      </c>
    </row>
    <row r="30" spans="1:57">
      <c r="A30" s="159"/>
      <c r="B30" s="159"/>
      <c r="C30" s="158"/>
      <c r="D30" s="337"/>
      <c r="E30" s="337"/>
      <c r="F30" s="337"/>
      <c r="G30" s="260"/>
      <c r="H30" s="338"/>
      <c r="I30" s="338"/>
      <c r="J30" s="339"/>
      <c r="K30" s="338"/>
      <c r="L30" s="338"/>
      <c r="M30" s="340"/>
      <c r="N30" s="337"/>
      <c r="O30" s="337"/>
      <c r="P30" s="337"/>
      <c r="Q30" s="337"/>
      <c r="R30" s="341"/>
      <c r="S30" s="341"/>
      <c r="T30" s="341"/>
      <c r="V30" s="159"/>
      <c r="Y30" s="279"/>
      <c r="Z30" s="279"/>
      <c r="AA30" s="279"/>
      <c r="AB30" s="279"/>
      <c r="AL30" s="280"/>
      <c r="AM30" s="292">
        <f t="shared" si="6"/>
        <v>21</v>
      </c>
      <c r="AN30" s="293">
        <f t="shared" si="6"/>
        <v>21</v>
      </c>
      <c r="AO30" s="138"/>
      <c r="AR30" s="138"/>
      <c r="AS30" s="138"/>
      <c r="AT30" s="342" t="e">
        <f>AT26/10</f>
        <v>#REF!</v>
      </c>
      <c r="AU30" s="152"/>
      <c r="AV30" s="155" t="s">
        <v>40</v>
      </c>
      <c r="AW30" s="138"/>
      <c r="AX30" s="138"/>
      <c r="AY30" s="158"/>
      <c r="AZ30" s="138"/>
      <c r="BA30" s="138"/>
      <c r="BB30" s="138"/>
      <c r="BC30" s="138"/>
      <c r="BD30" s="138" t="e">
        <f t="shared" si="4"/>
        <v>#VALUE!</v>
      </c>
      <c r="BE30" s="137" t="e">
        <f t="shared" si="5"/>
        <v>#VALUE!</v>
      </c>
    </row>
    <row r="31" spans="1:57" ht="16">
      <c r="A31" s="159"/>
      <c r="B31" s="159"/>
      <c r="C31" s="158"/>
      <c r="D31" s="258"/>
      <c r="E31" s="258"/>
      <c r="F31" s="262"/>
      <c r="G31" s="262"/>
      <c r="H31" s="339"/>
      <c r="I31" s="315"/>
      <c r="J31" s="339"/>
      <c r="K31" s="343"/>
      <c r="L31" s="344"/>
      <c r="M31" s="344"/>
      <c r="N31" s="345"/>
      <c r="O31" s="345"/>
      <c r="P31" s="345"/>
      <c r="Q31" s="346"/>
      <c r="R31" s="254"/>
      <c r="S31" s="254"/>
      <c r="T31" s="262"/>
      <c r="V31" s="159"/>
      <c r="Y31" s="279"/>
      <c r="Z31" s="279"/>
      <c r="AA31" s="279"/>
      <c r="AB31" s="279"/>
      <c r="AL31" s="280"/>
      <c r="AM31" s="292">
        <f t="shared" si="6"/>
        <v>22</v>
      </c>
      <c r="AN31" s="293">
        <f t="shared" si="6"/>
        <v>22</v>
      </c>
      <c r="AO31" s="138"/>
      <c r="AP31" s="286" t="s">
        <v>42</v>
      </c>
      <c r="AQ31" s="286"/>
      <c r="AR31" s="286"/>
      <c r="AS31" s="138"/>
      <c r="AT31" s="138" t="e">
        <f>AT30/12</f>
        <v>#REF!</v>
      </c>
      <c r="AU31" s="138"/>
      <c r="AV31" s="138" t="s">
        <v>41</v>
      </c>
      <c r="AW31" s="138"/>
      <c r="AX31" s="138"/>
      <c r="AY31" s="158"/>
      <c r="AZ31" s="138"/>
      <c r="BA31" s="138"/>
      <c r="BB31" s="138"/>
      <c r="BC31" s="138"/>
      <c r="BD31" s="138" t="e">
        <f t="shared" si="4"/>
        <v>#VALUE!</v>
      </c>
      <c r="BE31" s="137" t="e">
        <f t="shared" si="5"/>
        <v>#VALUE!</v>
      </c>
    </row>
    <row r="32" spans="1:57">
      <c r="A32" s="159"/>
      <c r="B32" s="159"/>
      <c r="C32" s="159"/>
      <c r="D32" s="164"/>
      <c r="E32" s="347"/>
      <c r="F32" s="347"/>
      <c r="G32" s="347"/>
      <c r="J32" s="348"/>
      <c r="K32" s="349"/>
      <c r="L32" s="349"/>
      <c r="M32" s="349"/>
      <c r="N32" s="264"/>
      <c r="P32" s="264"/>
      <c r="Q32" s="350"/>
      <c r="R32" s="350"/>
      <c r="S32" s="350"/>
      <c r="T32" s="350"/>
      <c r="U32" s="350"/>
      <c r="V32" s="159"/>
      <c r="Y32" s="279"/>
      <c r="Z32" s="279"/>
      <c r="AA32" s="279"/>
      <c r="AB32" s="279"/>
      <c r="AL32" s="280"/>
      <c r="AM32" s="292">
        <f t="shared" si="6"/>
        <v>23</v>
      </c>
      <c r="AN32" s="293">
        <f t="shared" si="6"/>
        <v>23</v>
      </c>
      <c r="AO32" s="138"/>
      <c r="AQ32" s="138"/>
      <c r="AR32" s="138"/>
      <c r="AS32" s="138"/>
      <c r="AT32" s="138" t="e">
        <f>AT31/AM41</f>
        <v>#REF!</v>
      </c>
      <c r="AU32" s="138"/>
      <c r="AV32" s="138" t="s">
        <v>44</v>
      </c>
      <c r="AW32" s="138"/>
      <c r="AX32" s="138"/>
      <c r="AY32" s="158"/>
      <c r="AZ32" s="138"/>
      <c r="BA32" s="138"/>
      <c r="BB32" s="138"/>
      <c r="BC32" s="138"/>
      <c r="BD32" s="138" t="e">
        <f t="shared" si="4"/>
        <v>#VALUE!</v>
      </c>
      <c r="BE32" s="137" t="e">
        <f t="shared" si="5"/>
        <v>#VALUE!</v>
      </c>
    </row>
    <row r="33" spans="1:54">
      <c r="A33" s="159"/>
      <c r="B33" s="159"/>
      <c r="C33" s="159"/>
      <c r="D33" s="159"/>
      <c r="E33" s="351"/>
      <c r="F33" s="351"/>
      <c r="G33" s="351"/>
      <c r="J33" s="352"/>
      <c r="K33" s="351"/>
      <c r="L33" s="351"/>
      <c r="M33" s="351"/>
      <c r="N33" s="159"/>
      <c r="P33" s="264"/>
      <c r="Q33" s="304"/>
      <c r="V33" s="159"/>
      <c r="Y33" s="279"/>
      <c r="Z33" s="279"/>
      <c r="AA33" s="279"/>
      <c r="AB33" s="279"/>
      <c r="AL33" s="280"/>
      <c r="AM33" s="292">
        <f t="shared" si="6"/>
        <v>24</v>
      </c>
      <c r="AN33" s="293">
        <f t="shared" si="6"/>
        <v>24</v>
      </c>
      <c r="AO33" s="138"/>
      <c r="AP33" s="138">
        <f>0.001*D11*Q11*J11*AR50</f>
        <v>0</v>
      </c>
      <c r="AQ33" s="138"/>
      <c r="AR33" s="138">
        <f>0.001*D9*Q9*J9*AR50</f>
        <v>0</v>
      </c>
      <c r="AS33" s="138"/>
      <c r="AT33" s="138">
        <f>AR33-AP33</f>
        <v>0</v>
      </c>
      <c r="AU33" s="138"/>
      <c r="AV33" s="138"/>
      <c r="AW33" s="138"/>
      <c r="AX33" s="138"/>
      <c r="AY33" s="158"/>
      <c r="AZ33" s="265" t="s">
        <v>67</v>
      </c>
      <c r="BA33" s="353"/>
      <c r="BB33" s="217"/>
    </row>
    <row r="34" spans="1:54">
      <c r="A34" s="159"/>
      <c r="B34" s="159"/>
      <c r="C34" s="159"/>
      <c r="D34" s="247"/>
      <c r="E34" s="247"/>
      <c r="F34" s="247"/>
      <c r="G34" s="247"/>
      <c r="H34" s="246"/>
      <c r="I34" s="248"/>
      <c r="J34" s="164"/>
      <c r="K34" s="351"/>
      <c r="L34" s="351"/>
      <c r="M34" s="351"/>
      <c r="N34" s="351"/>
      <c r="P34" s="264"/>
      <c r="Q34" s="304"/>
      <c r="V34" s="159"/>
      <c r="Y34" s="279"/>
      <c r="Z34" s="279"/>
      <c r="AA34" s="279"/>
      <c r="AB34" s="279"/>
      <c r="AL34" s="280"/>
      <c r="AM34" s="292">
        <f t="shared" si="6"/>
        <v>25</v>
      </c>
      <c r="AN34" s="293">
        <f t="shared" si="6"/>
        <v>25</v>
      </c>
      <c r="AO34" s="138"/>
      <c r="AP34" s="138" t="e">
        <f>0.001*D11*Q11*J11*AM41*AR50</f>
        <v>#VALUE!</v>
      </c>
      <c r="AQ34" s="138"/>
      <c r="AR34" s="138" t="e">
        <f>0.001*D9*Q9*J9*AM41*AR50</f>
        <v>#VALUE!</v>
      </c>
      <c r="AS34" s="138"/>
      <c r="AT34" s="138" t="e">
        <f>AR34-AP34</f>
        <v>#VALUE!</v>
      </c>
      <c r="AU34" s="138"/>
      <c r="AV34" s="138"/>
      <c r="AW34" s="138"/>
      <c r="AZ34" s="280" t="s">
        <v>66</v>
      </c>
      <c r="BA34" s="138"/>
      <c r="BB34" s="354" t="s">
        <v>65</v>
      </c>
    </row>
    <row r="35" spans="1:54" ht="16.5" customHeight="1">
      <c r="A35" s="159"/>
      <c r="B35" s="159"/>
      <c r="C35" s="159"/>
      <c r="D35" s="250"/>
      <c r="E35" s="250"/>
      <c r="F35" s="251"/>
      <c r="G35" s="251"/>
      <c r="H35" s="252"/>
      <c r="I35" s="253"/>
      <c r="J35" s="355"/>
      <c r="K35" s="351"/>
      <c r="L35" s="351"/>
      <c r="M35" s="351"/>
      <c r="N35" s="351"/>
      <c r="O35" s="159"/>
      <c r="P35" s="159"/>
      <c r="Q35" s="158"/>
      <c r="V35" s="308"/>
      <c r="W35" s="356"/>
      <c r="X35" s="357"/>
      <c r="Y35" s="357"/>
      <c r="Z35" s="357"/>
      <c r="AA35" s="357"/>
      <c r="AB35" s="139"/>
      <c r="AC35" s="138"/>
      <c r="AL35" s="280"/>
      <c r="AM35" s="292">
        <f t="shared" si="6"/>
        <v>26</v>
      </c>
      <c r="AN35" s="293">
        <f t="shared" si="6"/>
        <v>26</v>
      </c>
      <c r="AO35" s="138"/>
      <c r="AP35" s="138" t="e">
        <f>0.001*D11*Q11*J11*AM41*12*AR50</f>
        <v>#VALUE!</v>
      </c>
      <c r="AQ35" s="138"/>
      <c r="AR35" s="138" t="e">
        <f>0.001*D9*Q9*J9*AM41*12*AR50</f>
        <v>#VALUE!</v>
      </c>
      <c r="AS35" s="138"/>
      <c r="AT35" s="138" t="e">
        <f>AR35-AP35</f>
        <v>#VALUE!</v>
      </c>
      <c r="AU35" s="138"/>
      <c r="AV35" s="138"/>
      <c r="AW35" s="138"/>
      <c r="AZ35" s="342" t="e">
        <f>Q9*K31*(D35/H35)</f>
        <v>#DIV/0!</v>
      </c>
      <c r="BA35" s="152"/>
      <c r="BB35" s="155">
        <f>Q9*H31</f>
        <v>0</v>
      </c>
    </row>
    <row r="36" spans="1:54" ht="11.25" customHeight="1">
      <c r="A36" s="159"/>
      <c r="B36" s="159"/>
      <c r="C36" s="159"/>
      <c r="H36" s="164"/>
      <c r="I36" s="164"/>
      <c r="J36" s="138"/>
      <c r="K36" s="351"/>
      <c r="L36" s="351"/>
      <c r="M36" s="351"/>
      <c r="N36" s="351"/>
      <c r="O36" s="351"/>
      <c r="P36" s="351"/>
      <c r="Q36" s="158"/>
      <c r="R36" s="358"/>
      <c r="S36" s="139"/>
      <c r="T36" s="139"/>
      <c r="U36" s="164"/>
      <c r="V36" s="359"/>
      <c r="W36" s="360"/>
      <c r="X36" s="139"/>
      <c r="Y36" s="139"/>
      <c r="Z36" s="361"/>
      <c r="AA36" s="139"/>
      <c r="AB36" s="139"/>
      <c r="AC36" s="139"/>
      <c r="AL36" s="280"/>
      <c r="AM36" s="292">
        <f t="shared" si="6"/>
        <v>27</v>
      </c>
      <c r="AN36" s="293">
        <f t="shared" si="6"/>
        <v>27</v>
      </c>
      <c r="AO36" s="138"/>
      <c r="AP36" s="138" t="e">
        <f>AP35*5</f>
        <v>#VALUE!</v>
      </c>
      <c r="AQ36" s="138"/>
      <c r="AR36" s="137" t="e">
        <f>AR35*5</f>
        <v>#VALUE!</v>
      </c>
      <c r="AS36" s="138"/>
      <c r="AT36" s="138" t="e">
        <f>AR36-AP36</f>
        <v>#VALUE!</v>
      </c>
      <c r="AU36" s="138"/>
      <c r="AV36" s="138"/>
      <c r="AW36" s="138"/>
    </row>
    <row r="37" spans="1:54">
      <c r="A37" s="159"/>
      <c r="B37" s="159"/>
      <c r="C37" s="159"/>
      <c r="N37" s="351"/>
      <c r="P37" s="351"/>
      <c r="Q37" s="158"/>
      <c r="R37" s="358"/>
      <c r="S37" s="139"/>
      <c r="T37" s="139"/>
      <c r="U37" s="164"/>
      <c r="V37" s="362"/>
      <c r="W37" s="362"/>
      <c r="X37" s="139"/>
      <c r="Y37" s="139"/>
      <c r="Z37" s="361"/>
      <c r="AA37" s="138"/>
      <c r="AB37" s="139"/>
      <c r="AC37" s="139"/>
      <c r="AL37" s="280"/>
      <c r="AM37" s="292">
        <f t="shared" si="6"/>
        <v>28</v>
      </c>
      <c r="AN37" s="293">
        <f t="shared" si="6"/>
        <v>28</v>
      </c>
      <c r="AO37" s="138"/>
      <c r="AP37" s="138" t="e">
        <f>AP35*10</f>
        <v>#VALUE!</v>
      </c>
      <c r="AQ37" s="138"/>
      <c r="AR37" s="138" t="e">
        <f>AR35*10</f>
        <v>#VALUE!</v>
      </c>
      <c r="AS37" s="138"/>
      <c r="AT37" s="138" t="e">
        <f>AR37-AP37</f>
        <v>#VALUE!</v>
      </c>
      <c r="AU37" s="138"/>
      <c r="AV37" s="138"/>
      <c r="AW37" s="138"/>
    </row>
    <row r="38" spans="1:54">
      <c r="A38" s="159"/>
      <c r="B38" s="159"/>
      <c r="C38" s="159"/>
      <c r="N38" s="351"/>
      <c r="P38" s="351"/>
      <c r="Q38" s="158"/>
      <c r="R38" s="358"/>
      <c r="S38" s="139"/>
      <c r="T38" s="139"/>
      <c r="U38" s="164"/>
      <c r="V38" s="139"/>
      <c r="W38" s="139"/>
      <c r="X38" s="139"/>
      <c r="Y38" s="139"/>
      <c r="Z38" s="139"/>
      <c r="AA38" s="139"/>
      <c r="AB38" s="139"/>
      <c r="AC38" s="139"/>
      <c r="AL38" s="280"/>
      <c r="AM38" s="292">
        <f t="shared" si="6"/>
        <v>29</v>
      </c>
      <c r="AN38" s="293">
        <f t="shared" si="6"/>
        <v>29</v>
      </c>
      <c r="AO38" s="138"/>
      <c r="AP38" s="138"/>
      <c r="AQ38" s="138"/>
      <c r="AR38" s="138"/>
      <c r="AS38" s="138"/>
      <c r="AT38" s="138"/>
      <c r="AU38" s="138"/>
      <c r="AV38" s="138"/>
      <c r="AW38" s="138"/>
    </row>
    <row r="39" spans="1:54">
      <c r="A39" s="159"/>
      <c r="B39" s="159"/>
      <c r="C39" s="159"/>
      <c r="N39" s="351"/>
      <c r="P39" s="351"/>
      <c r="Q39" s="158"/>
      <c r="R39" s="358"/>
      <c r="S39" s="139"/>
      <c r="T39" s="139"/>
      <c r="U39" s="164"/>
      <c r="V39" s="363"/>
      <c r="W39" s="363"/>
      <c r="X39" s="363"/>
      <c r="Y39" s="363"/>
      <c r="Z39" s="363"/>
      <c r="AA39" s="364"/>
      <c r="AB39" s="364"/>
      <c r="AC39" s="364"/>
      <c r="AL39" s="280"/>
      <c r="AM39" s="292">
        <f t="shared" si="6"/>
        <v>30</v>
      </c>
      <c r="AN39" s="293">
        <f t="shared" si="6"/>
        <v>30</v>
      </c>
      <c r="AO39" s="138"/>
      <c r="AP39" s="286"/>
      <c r="AQ39" s="286"/>
      <c r="AR39" s="286"/>
      <c r="AS39" s="244"/>
      <c r="AT39" s="244"/>
      <c r="AU39" s="138"/>
      <c r="AV39" s="138"/>
      <c r="AW39" s="138"/>
    </row>
    <row r="40" spans="1:54">
      <c r="A40" s="159"/>
      <c r="B40" s="159"/>
      <c r="C40" s="159"/>
      <c r="I40" s="159"/>
      <c r="J40" s="159"/>
      <c r="K40" s="159"/>
      <c r="N40" s="351"/>
      <c r="P40" s="351"/>
      <c r="Q40" s="158"/>
      <c r="R40" s="358"/>
      <c r="S40" s="139"/>
      <c r="T40" s="139"/>
      <c r="U40" s="164"/>
      <c r="V40" s="363"/>
      <c r="W40" s="363"/>
      <c r="X40" s="363"/>
      <c r="Y40" s="363"/>
      <c r="Z40" s="363"/>
      <c r="AA40" s="364"/>
      <c r="AB40" s="364"/>
      <c r="AC40" s="364"/>
      <c r="AL40" s="280"/>
      <c r="AM40" s="365" t="s">
        <v>10</v>
      </c>
      <c r="AN40" s="366">
        <v>30.4375</v>
      </c>
      <c r="AO40" s="138"/>
      <c r="AP40" s="244"/>
      <c r="AQ40" s="244"/>
      <c r="AR40" s="244"/>
      <c r="AS40" s="244"/>
      <c r="AT40" s="244"/>
      <c r="AU40" s="138"/>
      <c r="AV40" s="138"/>
      <c r="AW40" s="138"/>
    </row>
    <row r="41" spans="1:54" ht="15.75" customHeight="1">
      <c r="A41" s="159"/>
      <c r="B41" s="159"/>
      <c r="C41" s="159"/>
      <c r="D41" s="286"/>
      <c r="E41" s="286"/>
      <c r="F41" s="286"/>
      <c r="G41" s="286"/>
      <c r="H41" s="286"/>
      <c r="I41" s="286"/>
      <c r="J41" s="286"/>
      <c r="K41" s="367"/>
      <c r="L41" s="367"/>
      <c r="M41" s="306"/>
      <c r="N41" s="367"/>
      <c r="O41" s="367"/>
      <c r="P41" s="367"/>
      <c r="Q41" s="367"/>
      <c r="R41" s="358"/>
      <c r="S41" s="139"/>
      <c r="T41" s="308"/>
      <c r="U41" s="308"/>
      <c r="V41" s="158"/>
      <c r="W41" s="158"/>
      <c r="X41" s="158"/>
      <c r="Y41" s="139"/>
      <c r="Z41" s="139"/>
      <c r="AA41" s="139"/>
      <c r="AB41" s="139"/>
      <c r="AC41" s="139"/>
      <c r="AL41" s="280"/>
      <c r="AM41" s="158" t="str">
        <f>IF(ISNA(LOOKUP(N9,AM10:AM40,AN10:AN40)),"",LOOKUP(N9,AM10:AM40,AN10:AN40))</f>
        <v/>
      </c>
      <c r="AO41" s="138"/>
      <c r="AP41" s="244"/>
      <c r="AQ41" s="244"/>
      <c r="AR41" s="244" t="s">
        <v>72</v>
      </c>
      <c r="AS41" s="244"/>
      <c r="AT41" s="244" t="s">
        <v>73</v>
      </c>
      <c r="AU41" s="138"/>
      <c r="AV41" s="138"/>
      <c r="AW41" s="138"/>
    </row>
    <row r="42" spans="1:54">
      <c r="A42" s="159"/>
      <c r="B42" s="159"/>
      <c r="C42" s="159"/>
      <c r="D42" s="286"/>
      <c r="E42" s="286"/>
      <c r="F42" s="286"/>
      <c r="G42" s="286"/>
      <c r="H42" s="286"/>
      <c r="I42" s="368"/>
      <c r="J42" s="368"/>
      <c r="K42" s="369"/>
      <c r="L42" s="370"/>
      <c r="M42" s="370"/>
      <c r="N42" s="371"/>
      <c r="O42" s="371"/>
      <c r="P42" s="371"/>
      <c r="Q42" s="372"/>
      <c r="R42" s="358"/>
      <c r="S42" s="139"/>
      <c r="T42" s="139"/>
      <c r="U42" s="139"/>
      <c r="V42" s="158"/>
      <c r="W42" s="158"/>
      <c r="X42" s="158"/>
      <c r="Y42" s="139"/>
      <c r="Z42" s="139"/>
      <c r="AA42" s="139"/>
      <c r="AB42" s="139"/>
      <c r="AC42" s="139"/>
      <c r="AD42" s="164"/>
      <c r="AE42" s="164"/>
      <c r="AF42" s="164"/>
      <c r="AG42" s="164"/>
      <c r="AL42" s="280"/>
      <c r="AO42" s="138"/>
      <c r="AP42" s="138"/>
      <c r="AQ42" s="138"/>
      <c r="AR42" s="138">
        <v>20</v>
      </c>
      <c r="AS42" s="138"/>
      <c r="AT42" s="138">
        <v>18</v>
      </c>
      <c r="AU42" s="138"/>
      <c r="AV42" s="138"/>
      <c r="AW42" s="138"/>
    </row>
    <row r="43" spans="1:54">
      <c r="A43" s="159"/>
      <c r="B43" s="159"/>
      <c r="C43" s="159"/>
      <c r="D43" s="286"/>
      <c r="E43" s="286"/>
      <c r="F43" s="286"/>
      <c r="G43" s="286"/>
      <c r="H43" s="286"/>
      <c r="I43" s="368"/>
      <c r="J43" s="368"/>
      <c r="K43" s="369"/>
      <c r="L43" s="370"/>
      <c r="M43" s="370"/>
      <c r="N43" s="371"/>
      <c r="O43" s="371"/>
      <c r="P43" s="371"/>
      <c r="Q43" s="372"/>
      <c r="R43" s="138"/>
      <c r="S43" s="138"/>
      <c r="T43" s="138"/>
      <c r="U43" s="139"/>
      <c r="V43" s="158"/>
      <c r="W43" s="158"/>
      <c r="X43" s="158"/>
      <c r="Y43" s="139"/>
      <c r="Z43" s="139"/>
      <c r="AA43" s="139"/>
      <c r="AB43" s="139"/>
      <c r="AC43" s="139"/>
      <c r="AD43" s="164"/>
      <c r="AE43" s="164"/>
      <c r="AF43" s="164"/>
      <c r="AG43" s="164"/>
      <c r="AL43" s="280"/>
      <c r="AM43" s="286"/>
      <c r="AN43" s="286"/>
      <c r="AO43" s="138"/>
      <c r="AP43" s="138"/>
      <c r="AQ43" s="138"/>
      <c r="AR43" s="138">
        <v>40</v>
      </c>
      <c r="AS43" s="138"/>
      <c r="AT43" s="138"/>
      <c r="AU43" s="138"/>
      <c r="AV43" s="138"/>
      <c r="AW43" s="138"/>
    </row>
    <row r="44" spans="1:54">
      <c r="A44" s="159"/>
      <c r="B44" s="159"/>
      <c r="C44" s="159"/>
      <c r="D44" s="286"/>
      <c r="E44" s="286"/>
      <c r="F44" s="286"/>
      <c r="G44" s="286"/>
      <c r="H44" s="286"/>
      <c r="I44" s="368"/>
      <c r="J44" s="139"/>
      <c r="K44" s="369"/>
      <c r="L44" s="370"/>
      <c r="M44" s="370"/>
      <c r="N44" s="371"/>
      <c r="O44" s="371"/>
      <c r="P44" s="371"/>
      <c r="Q44" s="372"/>
      <c r="R44" s="138"/>
      <c r="S44" s="138"/>
      <c r="T44" s="138"/>
      <c r="U44" s="139"/>
      <c r="V44" s="158"/>
      <c r="W44" s="158"/>
      <c r="X44" s="158"/>
      <c r="Y44" s="139"/>
      <c r="Z44" s="138"/>
      <c r="AA44" s="138"/>
      <c r="AB44" s="138"/>
      <c r="AC44" s="138"/>
      <c r="AD44" s="139"/>
      <c r="AE44" s="139"/>
      <c r="AF44" s="139"/>
      <c r="AG44" s="139"/>
      <c r="AH44" s="138"/>
      <c r="AI44" s="138"/>
      <c r="AL44" s="138"/>
      <c r="AM44" s="286"/>
      <c r="AN44" s="286"/>
      <c r="AO44" s="138"/>
      <c r="AR44" s="137">
        <v>100</v>
      </c>
    </row>
    <row r="45" spans="1:54">
      <c r="A45" s="159"/>
      <c r="B45" s="159"/>
      <c r="C45" s="159"/>
      <c r="D45" s="138"/>
      <c r="E45" s="138"/>
      <c r="F45" s="158"/>
      <c r="G45" s="158"/>
      <c r="H45" s="139"/>
      <c r="I45" s="139"/>
      <c r="J45" s="139"/>
      <c r="K45" s="139"/>
      <c r="L45" s="347"/>
      <c r="M45" s="347"/>
      <c r="N45" s="351"/>
      <c r="O45" s="351"/>
      <c r="P45" s="351"/>
      <c r="Q45" s="138"/>
      <c r="R45" s="138"/>
      <c r="S45" s="138"/>
      <c r="T45" s="138"/>
      <c r="U45" s="139"/>
      <c r="V45" s="139"/>
      <c r="W45" s="139"/>
      <c r="X45" s="139"/>
      <c r="Y45" s="139"/>
      <c r="Z45" s="138"/>
      <c r="AA45" s="138"/>
      <c r="AB45" s="138"/>
      <c r="AC45" s="138"/>
      <c r="AD45" s="164"/>
      <c r="AE45" s="164"/>
      <c r="AF45" s="164"/>
      <c r="AG45" s="164"/>
      <c r="AL45" s="138"/>
      <c r="AM45" s="138"/>
      <c r="AN45" s="138"/>
      <c r="AO45" s="138"/>
      <c r="AP45" s="138"/>
      <c r="AQ45" s="138"/>
      <c r="AR45" s="138">
        <v>110</v>
      </c>
      <c r="AS45" s="138"/>
      <c r="AT45" s="138"/>
      <c r="AU45" s="138"/>
      <c r="AV45" s="138"/>
      <c r="AW45" s="138"/>
    </row>
    <row r="46" spans="1:54" ht="15" customHeight="1">
      <c r="A46" s="159"/>
      <c r="B46" s="159"/>
      <c r="C46" s="159"/>
      <c r="D46" s="286"/>
      <c r="E46" s="286"/>
      <c r="F46" s="286"/>
      <c r="G46" s="286"/>
      <c r="H46" s="286"/>
      <c r="I46" s="286"/>
      <c r="J46" s="286"/>
      <c r="K46" s="367"/>
      <c r="L46" s="367"/>
      <c r="M46" s="306"/>
      <c r="N46" s="367"/>
      <c r="O46" s="367"/>
      <c r="P46" s="367"/>
      <c r="Q46" s="367"/>
      <c r="R46" s="358"/>
      <c r="S46" s="139"/>
      <c r="T46" s="139"/>
      <c r="U46" s="139"/>
      <c r="V46" s="139"/>
      <c r="W46" s="139"/>
      <c r="X46" s="373"/>
      <c r="Y46" s="139"/>
      <c r="Z46" s="138"/>
      <c r="AA46" s="138"/>
      <c r="AB46" s="138"/>
      <c r="AC46" s="138"/>
      <c r="AD46" s="164"/>
      <c r="AE46" s="164"/>
      <c r="AF46" s="164"/>
      <c r="AG46" s="164"/>
    </row>
    <row r="47" spans="1:54" ht="15" customHeight="1">
      <c r="A47" s="159"/>
      <c r="B47" s="159"/>
      <c r="C47" s="159"/>
      <c r="D47" s="286"/>
      <c r="E47" s="286"/>
      <c r="F47" s="286"/>
      <c r="G47" s="286"/>
      <c r="H47" s="286"/>
      <c r="I47" s="368"/>
      <c r="J47" s="368"/>
      <c r="K47" s="369"/>
      <c r="L47" s="370"/>
      <c r="M47" s="370"/>
      <c r="N47" s="371"/>
      <c r="O47" s="371"/>
      <c r="P47" s="371"/>
      <c r="Q47" s="372"/>
      <c r="R47" s="358"/>
      <c r="S47" s="139"/>
      <c r="T47" s="139"/>
      <c r="U47" s="139"/>
      <c r="V47" s="164"/>
      <c r="W47" s="164"/>
      <c r="X47" s="279"/>
      <c r="Y47" s="164"/>
      <c r="AD47" s="164"/>
      <c r="AE47" s="164"/>
      <c r="AF47" s="164"/>
      <c r="AG47" s="164"/>
    </row>
    <row r="48" spans="1:54" ht="15" customHeight="1">
      <c r="A48" s="159"/>
      <c r="B48" s="159"/>
      <c r="C48" s="159"/>
      <c r="D48" s="286"/>
      <c r="E48" s="286"/>
      <c r="F48" s="286"/>
      <c r="G48" s="286"/>
      <c r="H48" s="286"/>
      <c r="I48" s="368"/>
      <c r="J48" s="368"/>
      <c r="K48" s="369"/>
      <c r="L48" s="370"/>
      <c r="M48" s="370"/>
      <c r="N48" s="371"/>
      <c r="O48" s="371"/>
      <c r="P48" s="371"/>
      <c r="Q48" s="372"/>
      <c r="R48" s="358"/>
      <c r="S48" s="139"/>
      <c r="T48" s="139"/>
      <c r="U48" s="139"/>
      <c r="V48" s="164"/>
      <c r="W48" s="164"/>
      <c r="X48" s="279"/>
      <c r="Y48" s="164"/>
      <c r="AD48" s="164"/>
      <c r="AE48" s="164"/>
      <c r="AF48" s="164"/>
      <c r="AG48" s="164"/>
    </row>
    <row r="49" spans="1:49" ht="15" customHeight="1">
      <c r="A49" s="159"/>
      <c r="B49" s="159"/>
      <c r="C49" s="159"/>
      <c r="D49" s="286"/>
      <c r="E49" s="286"/>
      <c r="F49" s="286"/>
      <c r="G49" s="286"/>
      <c r="H49" s="286"/>
      <c r="I49" s="368"/>
      <c r="J49" s="139"/>
      <c r="K49" s="369"/>
      <c r="L49" s="370"/>
      <c r="M49" s="370"/>
      <c r="N49" s="371"/>
      <c r="O49" s="371"/>
      <c r="P49" s="371"/>
      <c r="Q49" s="372"/>
      <c r="R49" s="358"/>
      <c r="S49" s="139"/>
      <c r="T49" s="139"/>
      <c r="U49" s="139"/>
      <c r="V49" s="164"/>
      <c r="W49" s="164"/>
      <c r="X49" s="279"/>
      <c r="Y49" s="164"/>
      <c r="AD49" s="164"/>
      <c r="AE49" s="164"/>
      <c r="AF49" s="164"/>
      <c r="AG49" s="164"/>
      <c r="AM49" s="374" t="s">
        <v>56</v>
      </c>
      <c r="AQ49" s="279"/>
      <c r="AR49" s="279"/>
      <c r="AS49" s="279"/>
      <c r="AT49" s="279"/>
    </row>
    <row r="50" spans="1:49" ht="15" customHeight="1">
      <c r="A50" s="159"/>
      <c r="B50" s="159"/>
      <c r="C50" s="159"/>
      <c r="D50" s="286"/>
      <c r="E50" s="286"/>
      <c r="F50" s="286"/>
      <c r="G50" s="286"/>
      <c r="H50" s="286"/>
      <c r="I50" s="368"/>
      <c r="J50" s="368"/>
      <c r="K50" s="375"/>
      <c r="L50" s="376"/>
      <c r="M50" s="376"/>
      <c r="N50" s="371"/>
      <c r="O50" s="371"/>
      <c r="P50" s="371"/>
      <c r="Q50" s="158"/>
      <c r="R50" s="358"/>
      <c r="S50" s="139"/>
      <c r="T50" s="139"/>
      <c r="U50" s="139"/>
      <c r="V50" s="164"/>
      <c r="W50" s="164"/>
      <c r="X50" s="279"/>
      <c r="Y50" s="164"/>
      <c r="AM50" s="374" t="s">
        <v>55</v>
      </c>
      <c r="AQ50" s="279"/>
      <c r="AR50" s="377">
        <v>0.26500000000000001</v>
      </c>
      <c r="AS50" s="279"/>
      <c r="AT50" s="279"/>
    </row>
    <row r="51" spans="1:49" ht="15" customHeight="1">
      <c r="A51" s="159"/>
      <c r="B51" s="159"/>
      <c r="C51" s="159"/>
      <c r="D51" s="138"/>
      <c r="E51" s="138"/>
      <c r="F51" s="158"/>
      <c r="G51" s="158"/>
      <c r="H51" s="139"/>
      <c r="I51" s="139"/>
      <c r="J51" s="139"/>
      <c r="K51" s="139"/>
      <c r="L51" s="347"/>
      <c r="M51" s="347"/>
      <c r="N51" s="347"/>
      <c r="O51" s="347"/>
      <c r="P51" s="347"/>
      <c r="Q51" s="158"/>
      <c r="R51" s="358"/>
      <c r="S51" s="139"/>
      <c r="T51" s="139"/>
      <c r="U51" s="139"/>
      <c r="V51" s="164"/>
      <c r="W51" s="164"/>
      <c r="X51" s="279"/>
      <c r="Y51" s="164"/>
    </row>
    <row r="52" spans="1:49" ht="15" customHeight="1">
      <c r="A52" s="159"/>
      <c r="B52" s="159"/>
      <c r="C52" s="159"/>
      <c r="D52" s="138"/>
      <c r="E52" s="138"/>
      <c r="F52" s="158"/>
      <c r="G52" s="158"/>
      <c r="H52" s="139"/>
      <c r="I52" s="139"/>
      <c r="J52" s="139"/>
      <c r="K52" s="139"/>
      <c r="L52" s="347"/>
      <c r="M52" s="347"/>
      <c r="N52" s="347"/>
      <c r="O52" s="347"/>
      <c r="P52" s="347"/>
      <c r="Q52" s="139"/>
      <c r="R52" s="378"/>
      <c r="S52" s="139"/>
      <c r="T52" s="139"/>
      <c r="U52" s="139"/>
      <c r="V52" s="164"/>
      <c r="W52" s="164"/>
      <c r="X52" s="279"/>
      <c r="Y52" s="164"/>
      <c r="AM52" s="379" t="s">
        <v>62</v>
      </c>
      <c r="AN52" s="379"/>
      <c r="AO52" s="379"/>
      <c r="AP52" s="137" t="s">
        <v>61</v>
      </c>
    </row>
    <row r="53" spans="1:49" ht="15" customHeight="1">
      <c r="A53" s="159"/>
      <c r="B53" s="159"/>
      <c r="C53" s="159"/>
      <c r="F53" s="159"/>
      <c r="G53" s="159"/>
      <c r="H53" s="164"/>
      <c r="I53" s="164"/>
      <c r="J53" s="164"/>
      <c r="K53" s="164"/>
      <c r="L53" s="347"/>
      <c r="M53" s="347"/>
      <c r="N53" s="347"/>
      <c r="O53" s="347"/>
      <c r="P53" s="347"/>
      <c r="Q53" s="139"/>
      <c r="R53" s="378"/>
      <c r="S53" s="139"/>
      <c r="T53" s="139"/>
      <c r="U53" s="164"/>
      <c r="V53" s="164"/>
      <c r="W53" s="164"/>
      <c r="X53" s="279"/>
      <c r="Y53" s="164"/>
      <c r="AM53" s="380" t="s">
        <v>58</v>
      </c>
      <c r="AN53" s="380"/>
      <c r="AO53" s="380"/>
      <c r="AP53" s="137" t="s">
        <v>57</v>
      </c>
      <c r="AT53" s="279"/>
      <c r="AU53" s="279"/>
      <c r="AV53" s="279"/>
      <c r="AW53" s="279"/>
    </row>
    <row r="54" spans="1:49" ht="15" customHeight="1">
      <c r="A54" s="159"/>
      <c r="B54" s="159"/>
      <c r="C54" s="159"/>
      <c r="F54" s="159"/>
      <c r="G54" s="159"/>
      <c r="H54" s="164"/>
      <c r="I54" s="164"/>
      <c r="J54" s="164"/>
      <c r="K54" s="164"/>
      <c r="L54" s="347"/>
      <c r="M54" s="347"/>
      <c r="N54" s="347"/>
      <c r="O54" s="347"/>
      <c r="P54" s="347"/>
      <c r="Q54" s="139"/>
      <c r="R54" s="378"/>
      <c r="S54" s="139"/>
      <c r="T54" s="139"/>
      <c r="U54" s="164"/>
      <c r="V54" s="164"/>
      <c r="W54" s="164"/>
      <c r="X54" s="279"/>
      <c r="Y54" s="164"/>
      <c r="AM54" s="381" t="s">
        <v>63</v>
      </c>
      <c r="AN54" s="381"/>
      <c r="AO54" s="381"/>
      <c r="AP54" s="374" t="s">
        <v>64</v>
      </c>
      <c r="AT54" s="279"/>
      <c r="AU54" s="279"/>
      <c r="AV54" s="279"/>
      <c r="AW54" s="279"/>
    </row>
    <row r="55" spans="1:49" ht="15" customHeight="1">
      <c r="A55" s="159"/>
      <c r="B55" s="159"/>
      <c r="C55" s="159"/>
      <c r="F55" s="159"/>
      <c r="G55" s="159"/>
      <c r="H55" s="164"/>
      <c r="I55" s="164"/>
      <c r="J55" s="164"/>
      <c r="K55" s="164"/>
      <c r="L55" s="347"/>
      <c r="M55" s="347"/>
      <c r="N55" s="347"/>
      <c r="O55" s="347"/>
      <c r="P55" s="347"/>
      <c r="Q55" s="139"/>
      <c r="R55" s="378"/>
      <c r="S55" s="139"/>
      <c r="T55" s="139"/>
      <c r="U55" s="164"/>
      <c r="V55" s="164"/>
      <c r="W55" s="164"/>
      <c r="X55" s="279"/>
      <c r="Y55" s="164"/>
    </row>
    <row r="56" spans="1:49" ht="15" customHeight="1">
      <c r="A56" s="159"/>
      <c r="B56" s="159"/>
      <c r="C56" s="159"/>
      <c r="F56" s="159"/>
      <c r="G56" s="159"/>
      <c r="H56" s="164"/>
      <c r="I56" s="164"/>
      <c r="J56" s="164"/>
      <c r="K56" s="164"/>
      <c r="L56" s="347"/>
      <c r="M56" s="347"/>
      <c r="N56" s="347"/>
      <c r="O56" s="347"/>
      <c r="P56" s="347"/>
      <c r="Q56" s="139"/>
      <c r="R56" s="378"/>
      <c r="S56" s="139"/>
      <c r="T56" s="139"/>
      <c r="U56" s="164"/>
      <c r="V56" s="164"/>
      <c r="W56" s="164"/>
      <c r="X56" s="279"/>
      <c r="Y56" s="164"/>
    </row>
    <row r="57" spans="1:49" ht="15" customHeight="1">
      <c r="A57" s="159"/>
      <c r="B57" s="159"/>
      <c r="C57" s="159"/>
      <c r="F57" s="159"/>
      <c r="G57" s="159"/>
      <c r="H57" s="164"/>
      <c r="I57" s="164"/>
      <c r="J57" s="164"/>
      <c r="K57" s="164"/>
      <c r="L57" s="347"/>
      <c r="M57" s="347"/>
      <c r="N57" s="347"/>
      <c r="O57" s="347"/>
      <c r="P57" s="347"/>
      <c r="Q57" s="139"/>
      <c r="R57" s="378"/>
      <c r="S57" s="139"/>
      <c r="T57" s="139"/>
      <c r="U57" s="164"/>
      <c r="V57" s="164"/>
      <c r="W57" s="164"/>
      <c r="X57" s="279"/>
      <c r="Y57" s="164"/>
    </row>
    <row r="58" spans="1:49" ht="15" customHeight="1">
      <c r="A58" s="159"/>
      <c r="B58" s="159"/>
      <c r="C58" s="159"/>
      <c r="F58" s="159"/>
      <c r="G58" s="159"/>
      <c r="H58" s="164"/>
      <c r="I58" s="164"/>
      <c r="J58" s="164"/>
      <c r="K58" s="164"/>
      <c r="L58" s="347"/>
      <c r="M58" s="347"/>
      <c r="N58" s="347"/>
      <c r="O58" s="347"/>
      <c r="P58" s="347"/>
      <c r="Q58" s="139"/>
      <c r="R58" s="378"/>
      <c r="S58" s="139"/>
      <c r="T58" s="139"/>
      <c r="U58" s="164"/>
      <c r="V58" s="164"/>
      <c r="W58" s="164"/>
      <c r="X58" s="279"/>
      <c r="Y58" s="164"/>
    </row>
    <row r="59" spans="1:49" ht="15" customHeight="1">
      <c r="A59" s="164"/>
      <c r="B59" s="164"/>
      <c r="C59" s="164"/>
      <c r="F59" s="159"/>
      <c r="G59" s="159"/>
      <c r="H59" s="164"/>
      <c r="I59" s="164"/>
      <c r="J59" s="164"/>
      <c r="K59" s="164"/>
      <c r="L59" s="347"/>
      <c r="M59" s="347"/>
      <c r="N59" s="347"/>
      <c r="O59" s="347"/>
      <c r="P59" s="347"/>
      <c r="Q59" s="139"/>
      <c r="R59" s="378"/>
      <c r="S59" s="139"/>
      <c r="T59" s="139"/>
      <c r="U59" s="164"/>
      <c r="V59" s="164"/>
      <c r="W59" s="164"/>
      <c r="X59" s="279"/>
      <c r="Y59" s="164"/>
    </row>
    <row r="60" spans="1:49" ht="15" customHeight="1">
      <c r="A60" s="164"/>
      <c r="B60" s="164"/>
      <c r="C60" s="164"/>
      <c r="F60" s="159"/>
      <c r="G60" s="159"/>
      <c r="H60" s="164"/>
      <c r="I60" s="164"/>
      <c r="J60" s="164"/>
      <c r="K60" s="164"/>
      <c r="L60" s="347"/>
      <c r="M60" s="347"/>
      <c r="N60" s="347"/>
      <c r="O60" s="347"/>
      <c r="P60" s="347"/>
      <c r="Q60" s="139"/>
      <c r="R60" s="378"/>
      <c r="S60" s="139"/>
      <c r="T60" s="139"/>
      <c r="U60" s="164"/>
      <c r="V60" s="164"/>
      <c r="W60" s="164"/>
      <c r="X60" s="279"/>
      <c r="Y60" s="164"/>
    </row>
    <row r="61" spans="1:49" ht="15" customHeight="1">
      <c r="A61" s="164"/>
      <c r="B61" s="164"/>
      <c r="C61" s="164"/>
      <c r="F61" s="159"/>
      <c r="G61" s="159"/>
      <c r="H61" s="164"/>
      <c r="I61" s="164"/>
      <c r="J61" s="164"/>
      <c r="K61" s="164"/>
      <c r="L61" s="347"/>
      <c r="M61" s="347"/>
      <c r="N61" s="347"/>
      <c r="O61" s="347"/>
      <c r="P61" s="347"/>
      <c r="Q61" s="139"/>
      <c r="R61" s="378"/>
      <c r="S61" s="139"/>
      <c r="T61" s="139"/>
      <c r="U61" s="164"/>
      <c r="V61" s="164"/>
      <c r="W61" s="164"/>
      <c r="X61" s="279"/>
      <c r="Y61" s="164"/>
    </row>
    <row r="62" spans="1:49" ht="15" customHeight="1">
      <c r="A62" s="164"/>
      <c r="B62" s="164"/>
      <c r="C62" s="164"/>
      <c r="F62" s="159"/>
      <c r="G62" s="159"/>
      <c r="H62" s="164"/>
      <c r="I62" s="164"/>
      <c r="J62" s="164"/>
      <c r="K62" s="164"/>
      <c r="L62" s="347"/>
      <c r="M62" s="347"/>
      <c r="N62" s="347"/>
      <c r="O62" s="347"/>
      <c r="P62" s="347"/>
      <c r="Q62" s="139"/>
      <c r="R62" s="378"/>
      <c r="S62" s="139"/>
      <c r="T62" s="139"/>
      <c r="U62" s="164"/>
      <c r="V62" s="164"/>
      <c r="W62" s="164"/>
      <c r="X62" s="279"/>
      <c r="Y62" s="164"/>
    </row>
    <row r="63" spans="1:49" ht="15" customHeight="1">
      <c r="A63" s="164"/>
      <c r="B63" s="164"/>
      <c r="C63" s="164"/>
      <c r="F63" s="159"/>
      <c r="G63" s="159"/>
      <c r="H63" s="164"/>
      <c r="I63" s="164"/>
      <c r="J63" s="164"/>
      <c r="K63" s="164"/>
      <c r="L63" s="347"/>
      <c r="M63" s="347"/>
      <c r="N63" s="347"/>
      <c r="O63" s="347"/>
      <c r="P63" s="347"/>
      <c r="Q63" s="139"/>
      <c r="R63" s="378"/>
      <c r="S63" s="139"/>
      <c r="T63" s="139"/>
      <c r="U63" s="164"/>
      <c r="V63" s="164"/>
      <c r="W63" s="164"/>
      <c r="X63" s="279"/>
      <c r="Y63" s="164"/>
    </row>
    <row r="64" spans="1:49" ht="15" customHeight="1">
      <c r="A64" s="164"/>
      <c r="B64" s="164"/>
      <c r="C64" s="164"/>
      <c r="F64" s="159"/>
      <c r="G64" s="159"/>
      <c r="H64" s="164"/>
      <c r="I64" s="164"/>
      <c r="J64" s="164"/>
      <c r="K64" s="164"/>
      <c r="L64" s="347"/>
      <c r="M64" s="347"/>
      <c r="N64" s="347"/>
      <c r="O64" s="347"/>
      <c r="P64" s="347"/>
      <c r="Q64" s="139"/>
      <c r="R64" s="378"/>
      <c r="S64" s="139"/>
      <c r="T64" s="139"/>
      <c r="U64" s="164"/>
      <c r="V64" s="164"/>
      <c r="W64" s="164"/>
      <c r="X64" s="279"/>
      <c r="Y64" s="164"/>
    </row>
    <row r="65" spans="1:39" ht="15" customHeight="1">
      <c r="A65" s="164"/>
      <c r="B65" s="164"/>
      <c r="C65" s="164"/>
      <c r="F65" s="159"/>
      <c r="G65" s="159"/>
      <c r="H65" s="164"/>
      <c r="I65" s="164"/>
      <c r="J65" s="164"/>
      <c r="K65" s="164"/>
      <c r="L65" s="347"/>
      <c r="M65" s="347"/>
      <c r="N65" s="347"/>
      <c r="O65" s="347"/>
      <c r="P65" s="347"/>
      <c r="Q65" s="139"/>
      <c r="R65" s="378"/>
      <c r="S65" s="139"/>
      <c r="T65" s="139"/>
      <c r="U65" s="164"/>
      <c r="V65" s="164"/>
      <c r="W65" s="164"/>
      <c r="X65" s="279"/>
      <c r="Y65" s="164"/>
    </row>
    <row r="66" spans="1:39" ht="15" customHeight="1">
      <c r="A66" s="164"/>
      <c r="B66" s="164"/>
      <c r="C66" s="164"/>
      <c r="F66" s="159"/>
      <c r="G66" s="159"/>
      <c r="H66" s="164"/>
      <c r="I66" s="164"/>
      <c r="J66" s="164"/>
      <c r="K66" s="164"/>
      <c r="L66" s="347"/>
      <c r="M66" s="347"/>
      <c r="N66" s="347"/>
      <c r="O66" s="347"/>
      <c r="P66" s="347"/>
      <c r="Q66" s="139"/>
      <c r="R66" s="378"/>
      <c r="S66" s="139"/>
      <c r="T66" s="139"/>
      <c r="U66" s="164"/>
      <c r="V66" s="164"/>
      <c r="W66" s="164"/>
      <c r="X66" s="279"/>
      <c r="Y66" s="164"/>
      <c r="AC66" s="159"/>
    </row>
    <row r="67" spans="1:39" ht="15" customHeight="1">
      <c r="A67" s="164"/>
      <c r="B67" s="164"/>
      <c r="C67" s="164"/>
      <c r="F67" s="159"/>
      <c r="G67" s="159"/>
      <c r="H67" s="164"/>
      <c r="I67" s="164"/>
      <c r="J67" s="164"/>
      <c r="K67" s="164"/>
      <c r="L67" s="347"/>
      <c r="M67" s="347"/>
      <c r="N67" s="347"/>
      <c r="O67" s="347"/>
      <c r="P67" s="347"/>
      <c r="Q67" s="139"/>
      <c r="R67" s="378"/>
      <c r="S67" s="139"/>
      <c r="T67" s="139"/>
      <c r="U67" s="164"/>
      <c r="V67" s="164"/>
      <c r="W67" s="164"/>
      <c r="X67" s="279"/>
      <c r="Y67" s="164"/>
    </row>
    <row r="68" spans="1:39" ht="15" customHeight="1">
      <c r="A68" s="164"/>
      <c r="B68" s="164"/>
      <c r="C68" s="164"/>
      <c r="F68" s="159"/>
      <c r="G68" s="159"/>
      <c r="H68" s="164"/>
      <c r="I68" s="164"/>
      <c r="J68" s="164"/>
      <c r="K68" s="164"/>
      <c r="L68" s="347"/>
      <c r="M68" s="347"/>
      <c r="N68" s="347"/>
      <c r="O68" s="347"/>
      <c r="P68" s="347"/>
      <c r="Q68" s="139"/>
      <c r="R68" s="378"/>
      <c r="S68" s="139"/>
      <c r="T68" s="139"/>
      <c r="U68" s="164"/>
      <c r="V68" s="164"/>
      <c r="W68" s="164"/>
      <c r="X68" s="279"/>
      <c r="Y68" s="164"/>
    </row>
    <row r="69" spans="1:39" ht="15" customHeight="1">
      <c r="A69" s="164"/>
      <c r="B69" s="164"/>
      <c r="C69" s="164"/>
      <c r="D69" s="159"/>
      <c r="E69" s="159"/>
      <c r="F69" s="159"/>
      <c r="G69" s="159"/>
      <c r="H69" s="164"/>
      <c r="I69" s="164"/>
      <c r="J69" s="164"/>
      <c r="K69" s="164"/>
      <c r="L69" s="347"/>
      <c r="M69" s="347"/>
      <c r="N69" s="347"/>
      <c r="O69" s="347"/>
      <c r="P69" s="347"/>
      <c r="Q69" s="139"/>
      <c r="R69" s="378"/>
      <c r="S69" s="139"/>
      <c r="T69" s="139"/>
      <c r="U69" s="164"/>
      <c r="V69" s="164"/>
      <c r="W69" s="164"/>
      <c r="X69" s="279"/>
      <c r="Y69" s="164"/>
      <c r="AL69" s="159"/>
      <c r="AM69" s="159"/>
    </row>
    <row r="70" spans="1:39" ht="15" customHeight="1">
      <c r="A70" s="164"/>
      <c r="B70" s="164"/>
      <c r="C70" s="164"/>
      <c r="D70" s="159"/>
      <c r="E70" s="159"/>
      <c r="F70" s="159"/>
      <c r="G70" s="159"/>
      <c r="H70" s="164"/>
      <c r="I70" s="164"/>
      <c r="J70" s="164"/>
      <c r="K70" s="164"/>
      <c r="L70" s="347"/>
      <c r="M70" s="347"/>
      <c r="N70" s="347"/>
      <c r="O70" s="347"/>
      <c r="P70" s="347"/>
      <c r="Q70" s="139"/>
      <c r="R70" s="378"/>
      <c r="S70" s="139"/>
      <c r="T70" s="139"/>
      <c r="U70" s="164"/>
      <c r="V70" s="164"/>
      <c r="W70" s="164"/>
      <c r="X70" s="279"/>
      <c r="Y70" s="164"/>
    </row>
    <row r="71" spans="1:39" ht="15" customHeight="1">
      <c r="A71" s="164"/>
      <c r="B71" s="164"/>
      <c r="C71" s="164"/>
      <c r="D71" s="159"/>
      <c r="E71" s="159"/>
      <c r="F71" s="159"/>
      <c r="G71" s="159"/>
      <c r="H71" s="164"/>
      <c r="I71" s="164"/>
      <c r="J71" s="164"/>
      <c r="K71" s="164"/>
      <c r="L71" s="347"/>
      <c r="M71" s="347"/>
      <c r="N71" s="347"/>
      <c r="O71" s="347"/>
      <c r="P71" s="347"/>
      <c r="Q71" s="139"/>
      <c r="R71" s="378"/>
      <c r="S71" s="139"/>
      <c r="T71" s="139"/>
      <c r="U71" s="164"/>
      <c r="V71" s="164"/>
      <c r="W71" s="164"/>
      <c r="X71" s="164"/>
      <c r="Y71" s="164"/>
    </row>
    <row r="72" spans="1:39" ht="15" customHeight="1">
      <c r="A72" s="164"/>
      <c r="B72" s="164"/>
      <c r="C72" s="164"/>
      <c r="D72" s="159"/>
      <c r="E72" s="159"/>
      <c r="F72" s="159"/>
      <c r="G72" s="159"/>
      <c r="H72" s="164"/>
      <c r="I72" s="164"/>
      <c r="J72" s="164"/>
      <c r="K72" s="164"/>
      <c r="L72" s="347"/>
      <c r="M72" s="347"/>
      <c r="N72" s="347"/>
      <c r="O72" s="347"/>
      <c r="P72" s="347"/>
      <c r="Q72" s="139"/>
      <c r="R72" s="378"/>
      <c r="S72" s="139"/>
      <c r="T72" s="139"/>
      <c r="U72" s="164"/>
      <c r="V72" s="164"/>
      <c r="W72" s="164"/>
      <c r="X72" s="164"/>
      <c r="Y72" s="164"/>
      <c r="AD72" s="159"/>
      <c r="AE72" s="159"/>
      <c r="AF72" s="159"/>
      <c r="AG72" s="159"/>
      <c r="AH72" s="159"/>
      <c r="AI72" s="159"/>
      <c r="AJ72" s="159"/>
      <c r="AK72" s="159"/>
    </row>
    <row r="73" spans="1:39" ht="15" customHeight="1">
      <c r="A73" s="164"/>
      <c r="B73" s="164"/>
      <c r="C73" s="164"/>
      <c r="D73" s="159"/>
      <c r="E73" s="159"/>
      <c r="F73" s="159"/>
      <c r="G73" s="159"/>
      <c r="H73" s="164"/>
      <c r="I73" s="164"/>
      <c r="J73" s="164"/>
      <c r="K73" s="164"/>
      <c r="L73" s="347"/>
      <c r="M73" s="347"/>
      <c r="N73" s="347"/>
      <c r="O73" s="347"/>
      <c r="P73" s="347"/>
      <c r="Q73" s="139"/>
      <c r="R73" s="378"/>
      <c r="S73" s="139"/>
      <c r="T73" s="139"/>
      <c r="U73" s="164"/>
      <c r="V73" s="164"/>
      <c r="W73" s="164"/>
      <c r="X73" s="164"/>
      <c r="Y73" s="164"/>
    </row>
    <row r="74" spans="1:39" ht="10" customHeight="1">
      <c r="A74" s="164"/>
      <c r="B74" s="164"/>
      <c r="C74" s="164"/>
      <c r="D74" s="159"/>
      <c r="E74" s="159"/>
      <c r="F74" s="159"/>
      <c r="G74" s="159"/>
      <c r="H74" s="164"/>
      <c r="I74" s="164"/>
      <c r="J74" s="164"/>
      <c r="K74" s="164"/>
      <c r="L74" s="347"/>
      <c r="M74" s="347"/>
      <c r="N74" s="347"/>
      <c r="O74" s="347"/>
      <c r="P74" s="347"/>
      <c r="Q74" s="139"/>
      <c r="R74" s="378"/>
      <c r="S74" s="139"/>
      <c r="T74" s="139"/>
      <c r="U74" s="164"/>
      <c r="V74" s="164"/>
      <c r="W74" s="164"/>
      <c r="X74" s="164"/>
      <c r="Y74" s="164"/>
    </row>
    <row r="75" spans="1:39" ht="10" customHeight="1">
      <c r="A75" s="164"/>
      <c r="B75" s="164"/>
      <c r="C75" s="164"/>
      <c r="D75" s="159"/>
      <c r="E75" s="159"/>
      <c r="F75" s="159"/>
      <c r="G75" s="159"/>
      <c r="H75" s="164"/>
      <c r="I75" s="164"/>
      <c r="J75" s="164"/>
      <c r="K75" s="164"/>
      <c r="L75" s="347"/>
      <c r="M75" s="347"/>
      <c r="N75" s="347"/>
      <c r="O75" s="347"/>
      <c r="P75" s="347"/>
      <c r="Q75" s="139"/>
      <c r="R75" s="378"/>
      <c r="S75" s="139"/>
      <c r="T75" s="139"/>
      <c r="U75" s="164"/>
      <c r="V75" s="164"/>
      <c r="W75" s="164"/>
      <c r="X75" s="164"/>
      <c r="Y75" s="164"/>
    </row>
    <row r="76" spans="1:39" ht="10" customHeight="1">
      <c r="A76" s="164"/>
      <c r="B76" s="164"/>
      <c r="C76" s="164"/>
      <c r="D76" s="159"/>
      <c r="E76" s="159"/>
      <c r="F76" s="159"/>
      <c r="G76" s="159"/>
      <c r="H76" s="164"/>
      <c r="I76" s="164"/>
      <c r="J76" s="164"/>
      <c r="K76" s="164"/>
      <c r="L76" s="347"/>
      <c r="M76" s="347"/>
      <c r="N76" s="347"/>
      <c r="O76" s="347"/>
      <c r="P76" s="347"/>
      <c r="Q76" s="139"/>
      <c r="R76" s="378"/>
      <c r="S76" s="139"/>
      <c r="T76" s="139"/>
      <c r="U76" s="164"/>
      <c r="V76" s="164"/>
      <c r="W76" s="164"/>
      <c r="X76" s="164"/>
      <c r="Y76" s="164"/>
    </row>
    <row r="77" spans="1:39" ht="10" customHeight="1">
      <c r="A77" s="164"/>
      <c r="B77" s="164"/>
      <c r="C77" s="164"/>
      <c r="D77" s="159"/>
      <c r="E77" s="159"/>
      <c r="F77" s="159"/>
      <c r="G77" s="159"/>
      <c r="H77" s="164"/>
      <c r="I77" s="164"/>
      <c r="J77" s="164"/>
      <c r="K77" s="164"/>
      <c r="L77" s="347"/>
      <c r="M77" s="347"/>
      <c r="N77" s="347"/>
      <c r="O77" s="347"/>
      <c r="P77" s="347"/>
      <c r="Q77" s="139"/>
      <c r="R77" s="378"/>
      <c r="S77" s="139"/>
      <c r="T77" s="139"/>
      <c r="U77" s="164"/>
      <c r="V77" s="164"/>
      <c r="W77" s="164"/>
      <c r="X77" s="164"/>
      <c r="Y77" s="164"/>
    </row>
    <row r="78" spans="1:39" ht="10" customHeight="1">
      <c r="A78" s="164"/>
      <c r="B78" s="164"/>
      <c r="C78" s="164"/>
      <c r="D78" s="159"/>
      <c r="E78" s="159"/>
      <c r="F78" s="159"/>
      <c r="G78" s="159"/>
      <c r="H78" s="164"/>
      <c r="I78" s="164"/>
      <c r="J78" s="164"/>
      <c r="K78" s="164"/>
      <c r="L78" s="347"/>
      <c r="M78" s="347"/>
      <c r="N78" s="347"/>
      <c r="O78" s="347"/>
      <c r="P78" s="347"/>
      <c r="Q78" s="139"/>
      <c r="R78" s="378"/>
      <c r="S78" s="139"/>
      <c r="T78" s="139"/>
      <c r="U78" s="164"/>
      <c r="V78" s="164"/>
      <c r="W78" s="164"/>
      <c r="X78" s="164"/>
      <c r="Y78" s="164"/>
    </row>
    <row r="79" spans="1:39" ht="10" customHeight="1">
      <c r="A79" s="164"/>
      <c r="B79" s="164"/>
      <c r="C79" s="164"/>
      <c r="D79" s="159"/>
      <c r="E79" s="159"/>
      <c r="F79" s="159"/>
      <c r="G79" s="159"/>
      <c r="H79" s="164"/>
      <c r="I79" s="164"/>
      <c r="J79" s="164"/>
      <c r="K79" s="164"/>
      <c r="L79" s="347"/>
      <c r="M79" s="347"/>
      <c r="N79" s="347"/>
      <c r="O79" s="347"/>
      <c r="P79" s="347"/>
      <c r="Q79" s="139"/>
      <c r="R79" s="378"/>
      <c r="S79" s="139"/>
      <c r="T79" s="139"/>
      <c r="U79" s="164"/>
      <c r="V79" s="164"/>
      <c r="W79" s="164"/>
      <c r="X79" s="164"/>
      <c r="Y79" s="164"/>
    </row>
    <row r="80" spans="1:39" ht="10" customHeight="1">
      <c r="A80" s="164"/>
      <c r="B80" s="164"/>
      <c r="C80" s="164"/>
      <c r="D80" s="159"/>
      <c r="E80" s="159"/>
      <c r="F80" s="159"/>
      <c r="G80" s="159"/>
      <c r="H80" s="164"/>
      <c r="I80" s="164"/>
      <c r="J80" s="164"/>
      <c r="K80" s="164"/>
      <c r="L80" s="347"/>
      <c r="M80" s="347"/>
      <c r="N80" s="347"/>
      <c r="O80" s="347"/>
      <c r="P80" s="347"/>
      <c r="Q80" s="139"/>
      <c r="R80" s="378"/>
      <c r="S80" s="139"/>
      <c r="T80" s="139"/>
      <c r="U80" s="164"/>
      <c r="V80" s="164"/>
      <c r="W80" s="164"/>
      <c r="X80" s="164"/>
      <c r="Y80" s="164"/>
    </row>
    <row r="81" spans="1:25" ht="10" customHeight="1">
      <c r="A81" s="164"/>
      <c r="B81" s="164"/>
      <c r="C81" s="164"/>
      <c r="D81" s="159"/>
      <c r="E81" s="159"/>
      <c r="F81" s="159"/>
      <c r="G81" s="159"/>
      <c r="H81" s="164"/>
      <c r="I81" s="164"/>
      <c r="J81" s="164"/>
      <c r="K81" s="164"/>
      <c r="L81" s="347"/>
      <c r="M81" s="347"/>
      <c r="N81" s="347"/>
      <c r="O81" s="347"/>
      <c r="P81" s="347"/>
      <c r="Q81" s="139"/>
      <c r="R81" s="378"/>
      <c r="S81" s="139"/>
      <c r="T81" s="139"/>
      <c r="U81" s="164"/>
      <c r="V81" s="164"/>
      <c r="W81" s="164"/>
      <c r="X81" s="164"/>
      <c r="Y81" s="164"/>
    </row>
    <row r="82" spans="1:25" ht="10" customHeight="1">
      <c r="A82" s="164"/>
      <c r="B82" s="164"/>
      <c r="C82" s="164"/>
      <c r="D82" s="159"/>
      <c r="E82" s="159"/>
      <c r="F82" s="159"/>
      <c r="G82" s="159"/>
      <c r="H82" s="164"/>
      <c r="I82" s="164"/>
      <c r="J82" s="164"/>
      <c r="K82" s="164"/>
      <c r="L82" s="347"/>
      <c r="M82" s="347"/>
      <c r="N82" s="347"/>
      <c r="O82" s="347"/>
      <c r="P82" s="347"/>
      <c r="Q82" s="139"/>
      <c r="R82" s="378"/>
      <c r="S82" s="139"/>
      <c r="T82" s="139"/>
      <c r="U82" s="164"/>
      <c r="V82" s="164"/>
      <c r="W82" s="164"/>
      <c r="X82" s="164"/>
      <c r="Y82" s="164"/>
    </row>
    <row r="83" spans="1:25" ht="10" customHeight="1">
      <c r="A83" s="164"/>
      <c r="B83" s="164"/>
      <c r="C83" s="164"/>
      <c r="D83" s="159"/>
      <c r="E83" s="159"/>
      <c r="F83" s="159"/>
      <c r="G83" s="159"/>
      <c r="H83" s="164"/>
      <c r="I83" s="164"/>
      <c r="J83" s="164"/>
      <c r="K83" s="164"/>
      <c r="L83" s="164"/>
      <c r="M83" s="164"/>
      <c r="N83" s="347"/>
      <c r="O83" s="347"/>
      <c r="P83" s="347"/>
      <c r="Q83" s="139"/>
      <c r="R83" s="378"/>
      <c r="S83" s="139"/>
      <c r="T83" s="139"/>
      <c r="U83" s="164"/>
      <c r="V83" s="164"/>
      <c r="W83" s="164"/>
      <c r="X83" s="164"/>
      <c r="Y83" s="164"/>
    </row>
    <row r="84" spans="1:25" ht="10" customHeight="1">
      <c r="A84" s="164"/>
      <c r="B84" s="164"/>
      <c r="C84" s="164"/>
      <c r="D84" s="159"/>
      <c r="E84" s="159"/>
      <c r="F84" s="159"/>
      <c r="G84" s="159"/>
      <c r="H84" s="164"/>
      <c r="I84" s="164"/>
      <c r="J84" s="164"/>
      <c r="K84" s="164"/>
      <c r="L84" s="164"/>
      <c r="M84" s="164"/>
      <c r="N84" s="347"/>
      <c r="O84" s="347"/>
      <c r="P84" s="347"/>
      <c r="Q84" s="139"/>
      <c r="R84" s="378"/>
      <c r="S84" s="139"/>
      <c r="T84" s="139"/>
      <c r="U84" s="164"/>
      <c r="V84" s="164"/>
      <c r="W84" s="164"/>
      <c r="X84" s="164"/>
      <c r="Y84" s="164"/>
    </row>
    <row r="85" spans="1:25" ht="10" customHeight="1">
      <c r="A85" s="164"/>
      <c r="B85" s="164"/>
      <c r="C85" s="164"/>
      <c r="D85" s="159"/>
      <c r="E85" s="159"/>
      <c r="F85" s="159"/>
      <c r="G85" s="159"/>
      <c r="H85" s="164"/>
      <c r="I85" s="164"/>
      <c r="J85" s="164"/>
      <c r="K85" s="164"/>
      <c r="L85" s="164"/>
      <c r="M85" s="164"/>
      <c r="N85" s="164"/>
      <c r="O85" s="347"/>
      <c r="P85" s="347"/>
      <c r="Q85" s="139"/>
      <c r="R85" s="378"/>
      <c r="S85" s="139"/>
      <c r="T85" s="139"/>
      <c r="U85" s="164"/>
      <c r="V85" s="164"/>
      <c r="W85" s="164"/>
      <c r="X85" s="164"/>
      <c r="Y85" s="164"/>
    </row>
    <row r="86" spans="1:25" ht="10" customHeight="1">
      <c r="A86" s="164"/>
      <c r="B86" s="164"/>
      <c r="C86" s="164"/>
      <c r="D86" s="159"/>
      <c r="E86" s="159"/>
      <c r="F86" s="159"/>
      <c r="G86" s="159"/>
      <c r="H86" s="164"/>
      <c r="I86" s="164"/>
      <c r="J86" s="164"/>
      <c r="K86" s="164"/>
      <c r="L86" s="164"/>
      <c r="M86" s="164"/>
      <c r="N86" s="164"/>
      <c r="O86" s="347"/>
      <c r="P86" s="347"/>
      <c r="Q86" s="139"/>
      <c r="R86" s="378"/>
      <c r="S86" s="139"/>
      <c r="T86" s="139"/>
      <c r="U86" s="164"/>
      <c r="V86" s="164"/>
      <c r="W86" s="164"/>
      <c r="X86" s="164"/>
      <c r="Y86" s="164"/>
    </row>
    <row r="87" spans="1:25" ht="10" customHeight="1">
      <c r="A87" s="164"/>
      <c r="B87" s="164"/>
      <c r="C87" s="164"/>
      <c r="D87" s="159"/>
      <c r="E87" s="159"/>
      <c r="F87" s="159"/>
      <c r="G87" s="159"/>
      <c r="H87" s="164"/>
      <c r="I87" s="164"/>
      <c r="J87" s="164"/>
      <c r="K87" s="164"/>
      <c r="L87" s="164"/>
      <c r="M87" s="164"/>
      <c r="N87" s="164"/>
      <c r="O87" s="164"/>
      <c r="P87" s="164"/>
      <c r="Q87" s="139"/>
      <c r="R87" s="378"/>
      <c r="S87" s="139"/>
      <c r="T87" s="139"/>
      <c r="U87" s="164"/>
      <c r="V87" s="164"/>
      <c r="W87" s="164"/>
      <c r="X87" s="164"/>
      <c r="Y87" s="164"/>
    </row>
    <row r="88" spans="1:25" ht="10" customHeight="1">
      <c r="A88" s="164"/>
      <c r="B88" s="164"/>
      <c r="C88" s="164"/>
      <c r="D88" s="159"/>
      <c r="E88" s="159"/>
      <c r="F88" s="159"/>
      <c r="G88" s="159"/>
      <c r="H88" s="164"/>
      <c r="I88" s="164"/>
      <c r="J88" s="164"/>
      <c r="K88" s="164"/>
      <c r="L88" s="164"/>
      <c r="M88" s="164"/>
      <c r="N88" s="164"/>
      <c r="O88" s="164"/>
      <c r="P88" s="164"/>
      <c r="Q88" s="139"/>
      <c r="R88" s="378"/>
      <c r="S88" s="139"/>
      <c r="T88" s="139"/>
      <c r="U88" s="164"/>
      <c r="V88" s="164"/>
      <c r="W88" s="164"/>
      <c r="X88" s="164"/>
      <c r="Y88" s="164"/>
    </row>
    <row r="89" spans="1:25" ht="10" customHeight="1">
      <c r="A89" s="164"/>
      <c r="B89" s="164"/>
      <c r="C89" s="164"/>
      <c r="D89" s="159"/>
      <c r="E89" s="159"/>
      <c r="F89" s="159"/>
      <c r="G89" s="159"/>
      <c r="H89" s="164"/>
      <c r="I89" s="164"/>
      <c r="J89" s="164"/>
      <c r="K89" s="164"/>
      <c r="L89" s="164"/>
      <c r="M89" s="164"/>
      <c r="N89" s="164"/>
      <c r="O89" s="164"/>
      <c r="P89" s="164"/>
      <c r="Q89" s="139"/>
      <c r="R89" s="378"/>
      <c r="S89" s="139"/>
      <c r="T89" s="139"/>
      <c r="U89" s="164"/>
      <c r="V89" s="164"/>
      <c r="W89" s="164"/>
      <c r="X89" s="164"/>
      <c r="Y89" s="164"/>
    </row>
    <row r="90" spans="1:25" ht="10" customHeight="1">
      <c r="A90" s="164"/>
      <c r="B90" s="164"/>
      <c r="C90" s="164"/>
      <c r="D90" s="159"/>
      <c r="E90" s="159"/>
      <c r="F90" s="159"/>
      <c r="G90" s="159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</row>
    <row r="91" spans="1:25" ht="10" customHeight="1">
      <c r="A91" s="164"/>
      <c r="B91" s="164"/>
      <c r="C91" s="164"/>
      <c r="D91" s="159"/>
      <c r="E91" s="159"/>
      <c r="F91" s="159"/>
      <c r="G91" s="159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</row>
    <row r="92" spans="1:25" ht="10" customHeight="1">
      <c r="A92" s="164"/>
      <c r="B92" s="164"/>
      <c r="C92" s="164"/>
      <c r="D92" s="159"/>
      <c r="E92" s="159"/>
      <c r="F92" s="159"/>
      <c r="G92" s="159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</row>
    <row r="93" spans="1:25" ht="10" customHeight="1">
      <c r="A93" s="164"/>
      <c r="B93" s="164"/>
      <c r="C93" s="164"/>
      <c r="D93" s="159"/>
      <c r="E93" s="159"/>
      <c r="F93" s="159"/>
      <c r="G93" s="159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</row>
    <row r="94" spans="1:25" ht="10" customHeight="1">
      <c r="A94" s="164"/>
      <c r="B94" s="164"/>
      <c r="C94" s="164"/>
      <c r="D94" s="159"/>
      <c r="E94" s="159"/>
      <c r="F94" s="159"/>
      <c r="G94" s="159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</row>
    <row r="95" spans="1:25" ht="10" customHeight="1">
      <c r="A95" s="159"/>
      <c r="B95" s="159"/>
      <c r="C95" s="159"/>
      <c r="D95" s="159"/>
      <c r="E95" s="159"/>
      <c r="F95" s="159"/>
      <c r="G95" s="159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</row>
    <row r="96" spans="1:25" ht="10" customHeight="1">
      <c r="A96" s="159"/>
      <c r="B96" s="159"/>
      <c r="C96" s="159"/>
      <c r="D96" s="159"/>
      <c r="E96" s="159"/>
      <c r="F96" s="159"/>
      <c r="G96" s="159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</row>
    <row r="97" spans="1:25" ht="10" customHeight="1">
      <c r="A97" s="159"/>
      <c r="B97" s="159"/>
      <c r="C97" s="159"/>
      <c r="D97" s="159"/>
      <c r="E97" s="159"/>
      <c r="F97" s="159"/>
      <c r="G97" s="159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</row>
    <row r="98" spans="1:25" ht="10" customHeight="1">
      <c r="A98" s="159"/>
      <c r="B98" s="159"/>
      <c r="C98" s="159"/>
      <c r="D98" s="159"/>
      <c r="E98" s="159"/>
      <c r="F98" s="159"/>
      <c r="G98" s="159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</row>
    <row r="99" spans="1:25" ht="10" customHeight="1">
      <c r="A99" s="159"/>
      <c r="B99" s="159"/>
      <c r="C99" s="159"/>
      <c r="D99" s="159"/>
      <c r="E99" s="159"/>
      <c r="F99" s="159"/>
      <c r="G99" s="159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</row>
    <row r="100" spans="1:25" ht="10" customHeight="1">
      <c r="A100" s="159"/>
      <c r="B100" s="159"/>
      <c r="C100" s="159"/>
      <c r="D100" s="159"/>
      <c r="E100" s="159"/>
      <c r="F100" s="159"/>
      <c r="G100" s="159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</row>
    <row r="101" spans="1:25" ht="10" customHeight="1">
      <c r="A101" s="159"/>
      <c r="B101" s="159"/>
      <c r="C101" s="159"/>
      <c r="D101" s="159"/>
      <c r="E101" s="159"/>
      <c r="F101" s="159"/>
      <c r="G101" s="159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</row>
    <row r="102" spans="1:25" ht="10" customHeight="1">
      <c r="A102" s="159"/>
      <c r="B102" s="159"/>
      <c r="C102" s="159"/>
      <c r="D102" s="159"/>
      <c r="E102" s="159"/>
      <c r="F102" s="159"/>
      <c r="G102" s="159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</row>
    <row r="103" spans="1:25" ht="10" customHeight="1">
      <c r="A103" s="159"/>
      <c r="B103" s="159"/>
      <c r="C103" s="159"/>
      <c r="D103" s="159"/>
      <c r="E103" s="159"/>
      <c r="F103" s="159"/>
      <c r="G103" s="159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</row>
    <row r="104" spans="1:25" ht="10" customHeight="1">
      <c r="A104" s="159"/>
      <c r="B104" s="159"/>
      <c r="C104" s="159"/>
      <c r="D104" s="159"/>
      <c r="E104" s="159"/>
      <c r="F104" s="159"/>
      <c r="G104" s="159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</row>
    <row r="105" spans="1:25" ht="10" customHeight="1">
      <c r="A105" s="159"/>
      <c r="B105" s="159"/>
      <c r="C105" s="159"/>
      <c r="D105" s="159"/>
      <c r="E105" s="159"/>
      <c r="F105" s="159"/>
      <c r="G105" s="159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</row>
    <row r="106" spans="1:25" ht="10" customHeight="1">
      <c r="A106" s="159"/>
      <c r="B106" s="159"/>
      <c r="C106" s="159"/>
      <c r="D106" s="159"/>
      <c r="E106" s="159"/>
      <c r="F106" s="159"/>
      <c r="G106" s="159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</row>
    <row r="107" spans="1:25" ht="10" customHeight="1">
      <c r="A107" s="159"/>
      <c r="B107" s="159"/>
      <c r="C107" s="159"/>
      <c r="D107" s="159"/>
      <c r="E107" s="159"/>
      <c r="F107" s="159"/>
      <c r="G107" s="159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</row>
    <row r="108" spans="1:25" ht="10" customHeight="1">
      <c r="A108" s="159"/>
      <c r="B108" s="159"/>
      <c r="C108" s="159"/>
      <c r="D108" s="159"/>
      <c r="E108" s="159"/>
      <c r="F108" s="159"/>
      <c r="G108" s="159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</row>
    <row r="109" spans="1:25" ht="10" customHeight="1">
      <c r="A109" s="159"/>
      <c r="B109" s="164"/>
      <c r="C109" s="164"/>
      <c r="D109" s="159"/>
      <c r="E109" s="159"/>
      <c r="F109" s="159"/>
      <c r="G109" s="159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</row>
    <row r="110" spans="1:25" ht="10" customHeight="1">
      <c r="A110" s="159"/>
      <c r="B110" s="164"/>
      <c r="C110" s="164"/>
      <c r="D110" s="159"/>
      <c r="E110" s="159"/>
      <c r="F110" s="159"/>
      <c r="G110" s="159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</row>
    <row r="111" spans="1:25" ht="10" customHeight="1">
      <c r="A111" s="159"/>
      <c r="B111" s="164"/>
      <c r="C111" s="164"/>
      <c r="D111" s="159"/>
      <c r="E111" s="159"/>
      <c r="F111" s="159"/>
      <c r="G111" s="159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</row>
    <row r="112" spans="1:25" ht="10" customHeight="1">
      <c r="A112" s="159"/>
      <c r="B112" s="164"/>
      <c r="C112" s="164"/>
      <c r="D112" s="159"/>
      <c r="E112" s="159"/>
      <c r="F112" s="159"/>
      <c r="G112" s="159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</row>
    <row r="113" spans="1:25" ht="10" customHeight="1">
      <c r="A113" s="164"/>
      <c r="B113" s="164"/>
      <c r="C113" s="164"/>
      <c r="D113" s="159"/>
      <c r="E113" s="159"/>
      <c r="F113" s="159"/>
      <c r="G113" s="159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</row>
    <row r="114" spans="1:25" ht="10" customHeight="1">
      <c r="A114" s="164"/>
      <c r="B114" s="164"/>
      <c r="C114" s="164"/>
      <c r="D114" s="159"/>
      <c r="E114" s="159"/>
      <c r="F114" s="159"/>
      <c r="G114" s="159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</row>
    <row r="115" spans="1:25" ht="10" customHeight="1">
      <c r="A115" s="164"/>
      <c r="B115" s="164"/>
      <c r="C115" s="164"/>
      <c r="D115" s="159"/>
      <c r="E115" s="159"/>
      <c r="F115" s="159"/>
      <c r="G115" s="159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</row>
    <row r="116" spans="1:25" ht="10" customHeight="1">
      <c r="A116" s="164"/>
      <c r="B116" s="164"/>
      <c r="C116" s="164"/>
      <c r="D116" s="159"/>
      <c r="E116" s="159"/>
      <c r="F116" s="159"/>
      <c r="G116" s="159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</row>
    <row r="117" spans="1:25" ht="10" customHeight="1">
      <c r="A117" s="164"/>
      <c r="B117" s="164"/>
      <c r="C117" s="164"/>
      <c r="D117" s="159"/>
      <c r="E117" s="159"/>
      <c r="F117" s="159"/>
      <c r="G117" s="159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</row>
    <row r="118" spans="1:25" ht="10" customHeight="1">
      <c r="A118" s="164"/>
      <c r="B118" s="164"/>
      <c r="C118" s="164"/>
      <c r="D118" s="159"/>
      <c r="E118" s="159"/>
      <c r="F118" s="159"/>
      <c r="G118" s="159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</row>
    <row r="119" spans="1:25" ht="10" customHeight="1">
      <c r="A119" s="164"/>
      <c r="B119" s="164"/>
      <c r="C119" s="164"/>
      <c r="D119" s="159"/>
      <c r="E119" s="159"/>
      <c r="F119" s="159"/>
      <c r="G119" s="159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</row>
    <row r="120" spans="1:25" ht="10" customHeight="1">
      <c r="A120" s="164"/>
      <c r="B120" s="164"/>
      <c r="C120" s="164"/>
      <c r="D120" s="159"/>
      <c r="E120" s="159"/>
      <c r="F120" s="159"/>
      <c r="G120" s="159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</row>
    <row r="121" spans="1:25" ht="10" customHeight="1">
      <c r="A121" s="164"/>
      <c r="B121" s="164"/>
      <c r="C121" s="164"/>
      <c r="D121" s="159"/>
      <c r="E121" s="159"/>
      <c r="F121" s="159"/>
      <c r="G121" s="159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</row>
    <row r="122" spans="1:25" ht="10" customHeight="1">
      <c r="A122" s="164"/>
      <c r="B122" s="164"/>
      <c r="C122" s="164"/>
      <c r="D122" s="159"/>
      <c r="E122" s="159"/>
      <c r="F122" s="159"/>
      <c r="G122" s="159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</row>
    <row r="123" spans="1:25" ht="10" customHeight="1">
      <c r="A123" s="164"/>
      <c r="B123" s="164"/>
      <c r="C123" s="164"/>
      <c r="D123" s="159"/>
      <c r="E123" s="159"/>
      <c r="F123" s="159"/>
      <c r="G123" s="159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</row>
    <row r="124" spans="1:25" ht="10" customHeight="1">
      <c r="A124" s="164"/>
      <c r="B124" s="164"/>
      <c r="C124" s="164"/>
      <c r="D124" s="159"/>
      <c r="E124" s="159"/>
      <c r="F124" s="159"/>
      <c r="G124" s="159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</row>
    <row r="125" spans="1:25" ht="10" customHeight="1">
      <c r="A125" s="164"/>
      <c r="B125" s="164"/>
      <c r="C125" s="164"/>
      <c r="D125" s="159"/>
      <c r="E125" s="159"/>
      <c r="F125" s="159"/>
      <c r="G125" s="159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</row>
    <row r="126" spans="1:25" ht="10" customHeight="1">
      <c r="A126" s="164"/>
      <c r="B126" s="164"/>
      <c r="C126" s="164"/>
      <c r="D126" s="159"/>
      <c r="E126" s="159"/>
      <c r="F126" s="159"/>
      <c r="G126" s="159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</row>
    <row r="127" spans="1:25" ht="10" customHeight="1">
      <c r="A127" s="164"/>
      <c r="B127" s="164"/>
      <c r="C127" s="164"/>
      <c r="D127" s="159"/>
      <c r="E127" s="159"/>
      <c r="F127" s="159"/>
      <c r="G127" s="159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</row>
    <row r="128" spans="1:25" ht="10" customHeight="1">
      <c r="A128" s="164"/>
      <c r="B128" s="164"/>
      <c r="C128" s="164"/>
      <c r="D128" s="159"/>
      <c r="E128" s="159"/>
      <c r="F128" s="159"/>
      <c r="G128" s="159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</row>
    <row r="129" spans="1:25" ht="10" customHeight="1">
      <c r="A129" s="164"/>
      <c r="B129" s="164"/>
      <c r="C129" s="164"/>
      <c r="D129" s="159"/>
      <c r="E129" s="159"/>
      <c r="F129" s="159"/>
      <c r="G129" s="159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</row>
    <row r="130" spans="1:25" ht="10" customHeight="1">
      <c r="A130" s="164"/>
      <c r="B130" s="164"/>
      <c r="C130" s="164"/>
      <c r="D130" s="159"/>
      <c r="E130" s="159"/>
      <c r="F130" s="159"/>
      <c r="G130" s="159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</row>
    <row r="131" spans="1:25" ht="10" customHeight="1">
      <c r="A131" s="164"/>
      <c r="B131" s="164"/>
      <c r="C131" s="164"/>
      <c r="D131" s="159"/>
      <c r="E131" s="159"/>
      <c r="F131" s="159"/>
      <c r="G131" s="159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</row>
    <row r="132" spans="1:25" ht="10" customHeight="1">
      <c r="A132" s="164"/>
      <c r="B132" s="164"/>
      <c r="C132" s="164"/>
      <c r="D132" s="159"/>
      <c r="E132" s="159"/>
      <c r="F132" s="159"/>
      <c r="G132" s="159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</row>
    <row r="133" spans="1:25" ht="10" customHeight="1">
      <c r="A133" s="164"/>
      <c r="B133" s="164"/>
      <c r="C133" s="164"/>
      <c r="D133" s="159"/>
      <c r="E133" s="159"/>
      <c r="F133" s="159"/>
      <c r="G133" s="159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</row>
    <row r="134" spans="1:25" ht="10" customHeight="1">
      <c r="A134" s="164"/>
      <c r="B134" s="164"/>
      <c r="C134" s="164"/>
      <c r="D134" s="159"/>
      <c r="E134" s="159"/>
      <c r="F134" s="159"/>
      <c r="G134" s="159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</row>
    <row r="135" spans="1:25" ht="10" customHeight="1">
      <c r="A135" s="164"/>
      <c r="B135" s="164"/>
      <c r="C135" s="164"/>
      <c r="D135" s="159"/>
      <c r="E135" s="159"/>
      <c r="F135" s="159"/>
      <c r="G135" s="159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</row>
    <row r="136" spans="1:25" ht="10" customHeight="1">
      <c r="A136" s="164"/>
      <c r="B136" s="164"/>
      <c r="C136" s="164"/>
      <c r="D136" s="159"/>
      <c r="E136" s="159"/>
      <c r="F136" s="159"/>
      <c r="G136" s="159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</row>
    <row r="137" spans="1:25" ht="10" customHeight="1">
      <c r="A137" s="164"/>
      <c r="B137" s="164"/>
      <c r="C137" s="164"/>
      <c r="D137" s="159"/>
      <c r="E137" s="159"/>
      <c r="F137" s="159"/>
      <c r="G137" s="159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</row>
    <row r="138" spans="1:25" ht="10" customHeight="1">
      <c r="A138" s="164"/>
      <c r="B138" s="164"/>
      <c r="C138" s="164"/>
      <c r="D138" s="159"/>
      <c r="E138" s="159"/>
      <c r="F138" s="159"/>
      <c r="G138" s="159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</row>
    <row r="139" spans="1:25" ht="10" customHeight="1">
      <c r="A139" s="164"/>
      <c r="B139" s="164"/>
      <c r="C139" s="164"/>
      <c r="D139" s="159"/>
      <c r="E139" s="159"/>
      <c r="F139" s="159"/>
      <c r="G139" s="159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</row>
    <row r="140" spans="1:25" ht="10" customHeight="1">
      <c r="A140" s="164"/>
      <c r="B140" s="164"/>
      <c r="C140" s="164"/>
      <c r="D140" s="159"/>
      <c r="E140" s="159"/>
      <c r="F140" s="159"/>
      <c r="G140" s="159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</row>
    <row r="141" spans="1:25" ht="10" customHeight="1">
      <c r="A141" s="164"/>
      <c r="B141" s="164"/>
      <c r="C141" s="164"/>
      <c r="D141" s="159"/>
      <c r="E141" s="159"/>
      <c r="F141" s="159"/>
      <c r="G141" s="159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</row>
    <row r="142" spans="1:25" ht="10" customHeight="1">
      <c r="A142" s="164"/>
      <c r="B142" s="164"/>
      <c r="C142" s="164"/>
      <c r="D142" s="159"/>
      <c r="E142" s="159"/>
      <c r="F142" s="159"/>
      <c r="G142" s="159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</row>
    <row r="143" spans="1:25" ht="10" customHeight="1">
      <c r="A143" s="164"/>
      <c r="B143" s="164"/>
      <c r="C143" s="164"/>
      <c r="D143" s="159"/>
      <c r="E143" s="159"/>
      <c r="F143" s="159"/>
      <c r="G143" s="159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</row>
    <row r="144" spans="1:25" ht="10" customHeight="1">
      <c r="A144" s="164"/>
      <c r="B144" s="164"/>
      <c r="C144" s="164"/>
      <c r="D144" s="159"/>
      <c r="E144" s="159"/>
      <c r="F144" s="159"/>
      <c r="G144" s="159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</row>
    <row r="145" spans="1:25" ht="10" customHeight="1">
      <c r="A145" s="164"/>
      <c r="B145" s="164"/>
      <c r="C145" s="164"/>
      <c r="D145" s="159"/>
      <c r="E145" s="159"/>
      <c r="F145" s="159"/>
      <c r="G145" s="159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</row>
    <row r="146" spans="1:25" ht="10" customHeight="1">
      <c r="A146" s="164"/>
      <c r="B146" s="164"/>
      <c r="C146" s="164"/>
      <c r="D146" s="159"/>
      <c r="E146" s="159"/>
      <c r="F146" s="159"/>
      <c r="G146" s="159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</row>
    <row r="147" spans="1:25" ht="10" customHeight="1">
      <c r="A147" s="164"/>
      <c r="B147" s="164"/>
      <c r="C147" s="164"/>
      <c r="D147" s="159"/>
      <c r="E147" s="159"/>
      <c r="F147" s="159"/>
      <c r="G147" s="159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</row>
    <row r="148" spans="1:25" ht="10" customHeight="1">
      <c r="A148" s="164"/>
      <c r="B148" s="164"/>
      <c r="C148" s="164"/>
      <c r="D148" s="159"/>
      <c r="E148" s="159"/>
      <c r="F148" s="159"/>
      <c r="G148" s="159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</row>
    <row r="149" spans="1:25" ht="10" customHeight="1">
      <c r="A149" s="164"/>
      <c r="B149" s="164"/>
      <c r="C149" s="164"/>
      <c r="D149" s="159"/>
      <c r="E149" s="159"/>
      <c r="F149" s="159"/>
      <c r="G149" s="159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</row>
    <row r="150" spans="1:25" ht="10" customHeight="1">
      <c r="A150" s="164"/>
      <c r="B150" s="164"/>
      <c r="C150" s="164"/>
      <c r="D150" s="159"/>
      <c r="E150" s="159"/>
      <c r="F150" s="159"/>
      <c r="G150" s="159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</row>
    <row r="151" spans="1:25" ht="10" customHeight="1">
      <c r="A151" s="164"/>
      <c r="B151" s="164"/>
      <c r="C151" s="164"/>
      <c r="D151" s="159"/>
      <c r="E151" s="159"/>
      <c r="F151" s="159"/>
      <c r="G151" s="159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</row>
    <row r="152" spans="1:25" ht="10" customHeight="1">
      <c r="A152" s="164"/>
      <c r="B152" s="164"/>
      <c r="C152" s="164"/>
      <c r="D152" s="159"/>
      <c r="E152" s="159"/>
      <c r="F152" s="159"/>
      <c r="G152" s="159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</row>
    <row r="153" spans="1:25" ht="10" customHeight="1">
      <c r="A153" s="164"/>
      <c r="B153" s="164"/>
      <c r="C153" s="164"/>
      <c r="D153" s="159"/>
      <c r="E153" s="159"/>
      <c r="F153" s="159"/>
      <c r="G153" s="159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</row>
    <row r="154" spans="1:25" ht="10" customHeight="1">
      <c r="A154" s="164"/>
      <c r="B154" s="164"/>
      <c r="C154" s="164"/>
      <c r="D154" s="159"/>
      <c r="E154" s="159"/>
      <c r="F154" s="159"/>
      <c r="G154" s="159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</row>
    <row r="155" spans="1:25" ht="10" customHeight="1">
      <c r="D155" s="159"/>
      <c r="E155" s="159"/>
      <c r="F155" s="159"/>
      <c r="G155" s="159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</row>
    <row r="156" spans="1:25" ht="10" customHeight="1">
      <c r="D156" s="159"/>
      <c r="E156" s="159"/>
      <c r="F156" s="159"/>
      <c r="G156" s="159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</row>
    <row r="157" spans="1:25" ht="10" customHeight="1">
      <c r="D157" s="159"/>
      <c r="E157" s="159"/>
      <c r="F157" s="159"/>
      <c r="G157" s="159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</row>
    <row r="158" spans="1:25" ht="10" customHeight="1">
      <c r="D158" s="159"/>
      <c r="E158" s="159"/>
      <c r="F158" s="159"/>
      <c r="G158" s="159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</row>
    <row r="159" spans="1:25" ht="10" customHeight="1">
      <c r="D159" s="159"/>
      <c r="E159" s="159"/>
      <c r="F159" s="159"/>
      <c r="G159" s="159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</row>
    <row r="160" spans="1:25" ht="10" customHeight="1">
      <c r="D160" s="159"/>
      <c r="E160" s="159"/>
      <c r="F160" s="159"/>
      <c r="G160" s="159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</row>
    <row r="161" spans="4:25" ht="10" customHeight="1">
      <c r="D161" s="159"/>
      <c r="E161" s="159"/>
      <c r="F161" s="159"/>
      <c r="G161" s="159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</row>
    <row r="162" spans="4:25" ht="10" customHeight="1">
      <c r="D162" s="159"/>
      <c r="E162" s="159"/>
      <c r="F162" s="159"/>
      <c r="G162" s="159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</row>
    <row r="163" spans="4:25" ht="10" customHeight="1">
      <c r="D163" s="159"/>
      <c r="E163" s="159"/>
      <c r="F163" s="159"/>
      <c r="G163" s="159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</row>
    <row r="164" spans="4:25" ht="10" customHeight="1">
      <c r="D164" s="159"/>
      <c r="E164" s="159"/>
      <c r="F164" s="159"/>
      <c r="G164" s="159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</row>
    <row r="165" spans="4:25" ht="10" customHeight="1">
      <c r="D165" s="159"/>
      <c r="E165" s="159"/>
      <c r="F165" s="159"/>
      <c r="G165" s="159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</row>
    <row r="166" spans="4:25" ht="10" customHeight="1">
      <c r="D166" s="159"/>
      <c r="E166" s="159"/>
      <c r="F166" s="159"/>
      <c r="G166" s="159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</row>
    <row r="167" spans="4:25" ht="10" customHeight="1">
      <c r="D167" s="159"/>
      <c r="E167" s="159"/>
      <c r="F167" s="159"/>
      <c r="G167" s="159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</row>
    <row r="168" spans="4:25" ht="10" customHeight="1">
      <c r="D168" s="159"/>
      <c r="E168" s="159"/>
      <c r="F168" s="159"/>
      <c r="G168" s="159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</row>
    <row r="169" spans="4:25" ht="10" customHeight="1">
      <c r="D169" s="159"/>
      <c r="E169" s="159"/>
      <c r="F169" s="159"/>
      <c r="G169" s="159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</row>
    <row r="170" spans="4:25" ht="10" customHeight="1">
      <c r="D170" s="159"/>
      <c r="E170" s="159"/>
      <c r="F170" s="159"/>
      <c r="G170" s="159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</row>
    <row r="171" spans="4:25" ht="10" customHeight="1">
      <c r="D171" s="159"/>
      <c r="E171" s="159"/>
      <c r="F171" s="159"/>
      <c r="G171" s="159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</row>
    <row r="172" spans="4:25" ht="10" customHeight="1">
      <c r="D172" s="159"/>
      <c r="E172" s="159"/>
      <c r="F172" s="159"/>
      <c r="G172" s="159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</row>
    <row r="173" spans="4:25" ht="10" customHeight="1">
      <c r="D173" s="159"/>
      <c r="E173" s="159"/>
      <c r="F173" s="159"/>
      <c r="G173" s="159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</row>
    <row r="174" spans="4:25" ht="10" customHeight="1">
      <c r="D174" s="159"/>
      <c r="E174" s="159"/>
      <c r="F174" s="159"/>
      <c r="G174" s="159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</row>
    <row r="175" spans="4:25" ht="10" customHeight="1">
      <c r="D175" s="159"/>
      <c r="E175" s="159"/>
      <c r="F175" s="159"/>
      <c r="G175" s="159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</row>
    <row r="176" spans="4:25" ht="10" customHeight="1">
      <c r="D176" s="159"/>
      <c r="E176" s="159"/>
      <c r="F176" s="159"/>
      <c r="G176" s="159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</row>
    <row r="177" spans="4:25" ht="10" customHeight="1">
      <c r="D177" s="159"/>
      <c r="E177" s="159"/>
      <c r="F177" s="159"/>
      <c r="G177" s="159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</row>
    <row r="178" spans="4:25" ht="10" customHeight="1">
      <c r="D178" s="159"/>
      <c r="E178" s="159"/>
      <c r="F178" s="159"/>
      <c r="G178" s="159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</row>
    <row r="179" spans="4:25" ht="10" customHeight="1">
      <c r="D179" s="159"/>
      <c r="E179" s="159"/>
      <c r="F179" s="159"/>
      <c r="G179" s="159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</row>
    <row r="180" spans="4:25" ht="10" customHeight="1">
      <c r="D180" s="159"/>
      <c r="E180" s="159"/>
      <c r="F180" s="159"/>
      <c r="G180" s="159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</row>
    <row r="181" spans="4:25" ht="10" customHeight="1">
      <c r="D181" s="159"/>
      <c r="E181" s="159"/>
      <c r="F181" s="159"/>
      <c r="G181" s="159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</row>
    <row r="182" spans="4:25" ht="10" customHeight="1">
      <c r="D182" s="159"/>
      <c r="E182" s="159"/>
      <c r="F182" s="159"/>
      <c r="G182" s="159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</row>
    <row r="183" spans="4:25" ht="10" customHeight="1">
      <c r="D183" s="159"/>
      <c r="E183" s="159"/>
      <c r="F183" s="159"/>
      <c r="G183" s="159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</row>
    <row r="184" spans="4:25" ht="10" customHeight="1">
      <c r="D184" s="159"/>
      <c r="E184" s="159"/>
      <c r="F184" s="159"/>
      <c r="G184" s="159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</row>
    <row r="185" spans="4:25" ht="10" customHeight="1">
      <c r="D185" s="159"/>
      <c r="E185" s="159"/>
      <c r="F185" s="159"/>
      <c r="G185" s="159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</row>
    <row r="186" spans="4:25" ht="10" customHeight="1">
      <c r="D186" s="159"/>
      <c r="E186" s="159"/>
      <c r="F186" s="159"/>
      <c r="G186" s="159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</row>
    <row r="187" spans="4:25" ht="10" customHeight="1">
      <c r="D187" s="159"/>
      <c r="E187" s="159"/>
      <c r="F187" s="159"/>
      <c r="G187" s="159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</row>
    <row r="188" spans="4:25" ht="10" customHeight="1">
      <c r="D188" s="159"/>
      <c r="E188" s="159"/>
      <c r="F188" s="159"/>
      <c r="G188" s="159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</row>
    <row r="189" spans="4:25" ht="10" customHeight="1">
      <c r="D189" s="159"/>
      <c r="E189" s="159"/>
      <c r="F189" s="159"/>
      <c r="G189" s="159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</row>
    <row r="190" spans="4:25" ht="10" customHeight="1">
      <c r="D190" s="159"/>
      <c r="E190" s="159"/>
      <c r="F190" s="159"/>
      <c r="G190" s="159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</row>
    <row r="191" spans="4:25" ht="10" customHeight="1">
      <c r="D191" s="159"/>
      <c r="E191" s="159"/>
      <c r="F191" s="159"/>
      <c r="G191" s="159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</row>
    <row r="192" spans="4:25" ht="10" customHeight="1">
      <c r="D192" s="159"/>
      <c r="E192" s="159"/>
      <c r="F192" s="159"/>
      <c r="G192" s="159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</row>
    <row r="193" spans="4:25" ht="10" customHeight="1">
      <c r="D193" s="159"/>
      <c r="E193" s="159"/>
      <c r="F193" s="159"/>
      <c r="G193" s="159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</row>
    <row r="194" spans="4:25" ht="10" customHeight="1">
      <c r="D194" s="159"/>
      <c r="E194" s="159"/>
      <c r="F194" s="159"/>
      <c r="G194" s="159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</row>
    <row r="195" spans="4:25" ht="10" customHeight="1">
      <c r="D195" s="159"/>
      <c r="E195" s="159"/>
      <c r="F195" s="159"/>
      <c r="G195" s="159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</row>
    <row r="196" spans="4:25" ht="10" customHeight="1">
      <c r="D196" s="159"/>
      <c r="E196" s="159"/>
      <c r="F196" s="159"/>
      <c r="G196" s="159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</row>
    <row r="197" spans="4:25" ht="10" customHeight="1">
      <c r="D197" s="159"/>
      <c r="E197" s="159"/>
      <c r="F197" s="159"/>
      <c r="G197" s="159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</row>
    <row r="198" spans="4:25" ht="10" customHeight="1">
      <c r="D198" s="159"/>
      <c r="E198" s="159"/>
      <c r="F198" s="159"/>
      <c r="G198" s="159"/>
      <c r="H198" s="159"/>
      <c r="I198" s="159"/>
      <c r="J198" s="159"/>
      <c r="K198" s="159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</row>
    <row r="199" spans="4:25" ht="10" customHeight="1">
      <c r="D199" s="159"/>
      <c r="E199" s="159"/>
      <c r="F199" s="159"/>
      <c r="G199" s="159"/>
      <c r="H199" s="159"/>
      <c r="I199" s="159"/>
      <c r="J199" s="159"/>
      <c r="K199" s="159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</row>
    <row r="200" spans="4:25" ht="10" customHeight="1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</row>
    <row r="201" spans="4:25" ht="10" customHeight="1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64"/>
      <c r="O201" s="164"/>
      <c r="P201" s="164"/>
      <c r="Q201" s="164"/>
      <c r="R201" s="164"/>
      <c r="S201" s="164"/>
      <c r="T201" s="164"/>
      <c r="U201" s="164"/>
      <c r="V201" s="159"/>
      <c r="W201" s="159"/>
      <c r="X201" s="159"/>
      <c r="Y201" s="164"/>
    </row>
    <row r="202" spans="4:25" ht="10" customHeight="1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64"/>
      <c r="P202" s="164"/>
      <c r="Q202" s="164"/>
      <c r="R202" s="164"/>
      <c r="S202" s="164"/>
      <c r="T202" s="164"/>
      <c r="U202" s="164"/>
      <c r="V202" s="159"/>
      <c r="W202" s="159"/>
      <c r="X202" s="159"/>
      <c r="Y202" s="164"/>
    </row>
    <row r="203" spans="4:25" ht="10" customHeight="1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64"/>
      <c r="P203" s="164"/>
      <c r="Q203" s="164"/>
      <c r="R203" s="164"/>
      <c r="S203" s="164"/>
      <c r="T203" s="164"/>
      <c r="U203" s="164"/>
      <c r="V203" s="159"/>
      <c r="W203" s="159"/>
      <c r="X203" s="159"/>
      <c r="Y203" s="164"/>
    </row>
    <row r="204" spans="4:25" ht="10" customHeight="1">
      <c r="D204" s="159"/>
      <c r="E204" s="159"/>
      <c r="F204" s="159"/>
      <c r="G204" s="159"/>
      <c r="H204" s="382"/>
      <c r="I204" s="382"/>
      <c r="J204" s="382"/>
      <c r="K204" s="382"/>
      <c r="L204" s="159"/>
      <c r="M204" s="159"/>
      <c r="N204" s="159"/>
      <c r="O204" s="159"/>
      <c r="P204" s="159"/>
      <c r="Q204" s="164"/>
      <c r="R204" s="164"/>
      <c r="S204" s="164"/>
      <c r="T204" s="164"/>
      <c r="U204" s="164"/>
      <c r="V204" s="159"/>
      <c r="W204" s="159"/>
      <c r="X204" s="164"/>
      <c r="Y204" s="164"/>
    </row>
    <row r="205" spans="4:25" ht="10" customHeight="1">
      <c r="D205" s="159"/>
      <c r="E205" s="159"/>
      <c r="F205" s="159"/>
      <c r="G205" s="159"/>
      <c r="H205" s="382"/>
      <c r="I205" s="382"/>
      <c r="J205" s="382"/>
      <c r="K205" s="382"/>
      <c r="L205" s="159"/>
      <c r="M205" s="159"/>
      <c r="N205" s="159"/>
      <c r="O205" s="159"/>
      <c r="P205" s="159"/>
      <c r="Q205" s="164"/>
      <c r="R205" s="164"/>
      <c r="S205" s="164"/>
      <c r="T205" s="164"/>
      <c r="U205" s="164"/>
      <c r="V205" s="159"/>
      <c r="W205" s="159"/>
      <c r="X205" s="164"/>
      <c r="Y205" s="164"/>
    </row>
    <row r="206" spans="4:25" ht="14" customHeight="1">
      <c r="D206" s="382"/>
      <c r="E206" s="382"/>
      <c r="F206" s="382"/>
      <c r="G206" s="382"/>
      <c r="H206" s="382"/>
      <c r="I206" s="382"/>
      <c r="J206" s="382"/>
      <c r="K206" s="382"/>
      <c r="L206" s="382"/>
      <c r="M206" s="382"/>
      <c r="N206" s="159"/>
      <c r="O206" s="159"/>
      <c r="P206" s="159"/>
      <c r="Q206" s="164"/>
      <c r="R206" s="164"/>
      <c r="S206" s="164"/>
      <c r="T206" s="164"/>
      <c r="U206" s="164"/>
      <c r="V206" s="159"/>
      <c r="W206" s="159"/>
      <c r="X206" s="164"/>
      <c r="Y206" s="164"/>
    </row>
    <row r="207" spans="4:25" ht="14" customHeight="1">
      <c r="D207" s="382"/>
      <c r="E207" s="382"/>
      <c r="F207" s="382"/>
      <c r="G207" s="382"/>
      <c r="H207" s="382"/>
      <c r="I207" s="382"/>
      <c r="J207" s="382"/>
      <c r="K207" s="382"/>
      <c r="L207" s="382"/>
      <c r="M207" s="382"/>
      <c r="N207" s="159"/>
      <c r="O207" s="159"/>
      <c r="P207" s="159"/>
      <c r="Q207" s="159"/>
      <c r="R207" s="159"/>
      <c r="S207" s="159"/>
      <c r="T207" s="159"/>
      <c r="U207" s="159"/>
      <c r="V207" s="382"/>
      <c r="W207" s="382"/>
    </row>
    <row r="208" spans="4:25" ht="14" customHeight="1">
      <c r="D208" s="382"/>
      <c r="E208" s="382"/>
      <c r="F208" s="382"/>
      <c r="G208" s="382"/>
      <c r="H208" s="382"/>
      <c r="I208" s="382"/>
      <c r="J208" s="382"/>
      <c r="K208" s="382"/>
      <c r="L208" s="382"/>
      <c r="M208" s="382"/>
      <c r="N208" s="382"/>
      <c r="O208" s="159"/>
      <c r="P208" s="159"/>
      <c r="Q208" s="159"/>
      <c r="R208" s="159"/>
      <c r="S208" s="159"/>
      <c r="T208" s="159"/>
      <c r="U208" s="159"/>
      <c r="V208" s="382"/>
      <c r="W208" s="382"/>
    </row>
    <row r="209" spans="4:23" ht="9" customHeight="1">
      <c r="D209" s="382"/>
      <c r="E209" s="382"/>
      <c r="F209" s="382"/>
      <c r="G209" s="382"/>
      <c r="H209" s="382"/>
      <c r="I209" s="382"/>
      <c r="J209" s="382"/>
      <c r="K209" s="382"/>
      <c r="L209" s="382"/>
      <c r="M209" s="382"/>
      <c r="N209" s="382"/>
      <c r="O209" s="159"/>
      <c r="P209" s="159"/>
      <c r="Q209" s="159"/>
      <c r="R209" s="159"/>
      <c r="S209" s="159"/>
      <c r="T209" s="159"/>
      <c r="U209" s="159"/>
      <c r="V209" s="382"/>
      <c r="W209" s="382"/>
    </row>
    <row r="210" spans="4:23" ht="14" customHeight="1">
      <c r="D210" s="382"/>
      <c r="E210" s="382"/>
      <c r="F210" s="382"/>
      <c r="G210" s="382"/>
      <c r="H210" s="382"/>
      <c r="I210" s="382"/>
      <c r="J210" s="382"/>
      <c r="K210" s="382"/>
      <c r="L210" s="382"/>
      <c r="M210" s="382"/>
      <c r="N210" s="382"/>
      <c r="O210" s="382"/>
      <c r="P210" s="382"/>
      <c r="Q210" s="159"/>
      <c r="R210" s="159"/>
      <c r="S210" s="164"/>
      <c r="T210" s="164"/>
      <c r="U210" s="164"/>
      <c r="V210" s="382"/>
      <c r="W210" s="382"/>
    </row>
    <row r="211" spans="4:23" ht="14" customHeight="1">
      <c r="D211" s="382"/>
      <c r="E211" s="382"/>
      <c r="F211" s="382"/>
      <c r="G211" s="382"/>
      <c r="H211" s="382"/>
      <c r="I211" s="382"/>
      <c r="J211" s="382"/>
      <c r="K211" s="382"/>
      <c r="L211" s="382"/>
      <c r="M211" s="382"/>
      <c r="N211" s="382"/>
      <c r="O211" s="382"/>
      <c r="P211" s="382"/>
      <c r="Q211" s="159"/>
      <c r="R211" s="159"/>
      <c r="S211" s="164"/>
      <c r="T211" s="164"/>
      <c r="U211" s="164"/>
      <c r="V211" s="382"/>
      <c r="W211" s="382"/>
    </row>
    <row r="212" spans="4:23" ht="14" customHeight="1">
      <c r="D212" s="382"/>
      <c r="E212" s="382"/>
      <c r="F212" s="382"/>
      <c r="G212" s="382"/>
      <c r="H212" s="382"/>
      <c r="I212" s="382"/>
      <c r="J212" s="382"/>
      <c r="K212" s="382"/>
      <c r="L212" s="382"/>
      <c r="M212" s="382"/>
      <c r="N212" s="382"/>
      <c r="O212" s="382"/>
      <c r="P212" s="382"/>
      <c r="Q212" s="159"/>
      <c r="R212" s="159"/>
      <c r="S212" s="164"/>
      <c r="T212" s="164"/>
      <c r="U212" s="164"/>
      <c r="V212" s="382"/>
      <c r="W212" s="382"/>
    </row>
    <row r="213" spans="4:23" ht="14" customHeight="1">
      <c r="D213" s="382"/>
      <c r="E213" s="382"/>
      <c r="F213" s="382"/>
      <c r="G213" s="382"/>
      <c r="H213" s="382"/>
      <c r="I213" s="382"/>
      <c r="J213" s="382"/>
      <c r="K213" s="382"/>
      <c r="L213" s="382"/>
      <c r="M213" s="382"/>
      <c r="N213" s="382"/>
      <c r="O213" s="382"/>
      <c r="P213" s="382"/>
      <c r="Q213" s="382"/>
      <c r="R213" s="382"/>
      <c r="S213" s="164"/>
      <c r="T213" s="164"/>
      <c r="U213" s="164"/>
      <c r="V213" s="382"/>
      <c r="W213" s="382"/>
    </row>
    <row r="214" spans="4:23" ht="14" customHeight="1">
      <c r="D214" s="382"/>
      <c r="E214" s="382"/>
      <c r="F214" s="382"/>
      <c r="G214" s="382"/>
      <c r="H214" s="382"/>
      <c r="I214" s="382"/>
      <c r="J214" s="382"/>
      <c r="K214" s="382"/>
      <c r="L214" s="382"/>
      <c r="M214" s="382"/>
      <c r="N214" s="382"/>
      <c r="O214" s="382"/>
      <c r="P214" s="382"/>
      <c r="Q214" s="382"/>
      <c r="R214" s="382"/>
      <c r="S214" s="164"/>
      <c r="T214" s="164"/>
      <c r="U214" s="164"/>
      <c r="V214" s="382"/>
      <c r="W214" s="382"/>
    </row>
    <row r="215" spans="4:23" ht="14" customHeight="1">
      <c r="D215" s="382"/>
      <c r="E215" s="382"/>
      <c r="F215" s="382"/>
      <c r="G215" s="382"/>
      <c r="H215" s="382"/>
      <c r="I215" s="382"/>
      <c r="J215" s="382"/>
      <c r="K215" s="382"/>
      <c r="L215" s="382"/>
      <c r="M215" s="382"/>
      <c r="N215" s="382"/>
      <c r="O215" s="382"/>
      <c r="P215" s="382"/>
      <c r="Q215" s="382"/>
      <c r="R215" s="382"/>
      <c r="S215" s="164"/>
      <c r="T215" s="164"/>
      <c r="U215" s="164"/>
      <c r="V215" s="382"/>
      <c r="W215" s="382"/>
    </row>
    <row r="216" spans="4:23" ht="14" customHeight="1">
      <c r="D216" s="382"/>
      <c r="E216" s="382"/>
      <c r="F216" s="382"/>
      <c r="G216" s="382"/>
      <c r="H216" s="382"/>
      <c r="I216" s="382"/>
      <c r="J216" s="382"/>
      <c r="K216" s="382"/>
      <c r="L216" s="382"/>
      <c r="M216" s="382"/>
      <c r="N216" s="382"/>
      <c r="O216" s="382"/>
      <c r="P216" s="382"/>
      <c r="Q216" s="382"/>
      <c r="R216" s="382"/>
      <c r="S216" s="164"/>
      <c r="T216" s="164"/>
      <c r="U216" s="164"/>
      <c r="V216" s="382"/>
      <c r="W216" s="382"/>
    </row>
    <row r="217" spans="4:23" ht="14" customHeight="1">
      <c r="D217" s="382"/>
      <c r="E217" s="382"/>
      <c r="F217" s="382"/>
      <c r="G217" s="382"/>
      <c r="H217" s="382"/>
      <c r="I217" s="382"/>
      <c r="J217" s="382"/>
      <c r="K217" s="382"/>
      <c r="L217" s="382"/>
      <c r="M217" s="382"/>
      <c r="N217" s="382"/>
      <c r="O217" s="382"/>
      <c r="P217" s="382"/>
      <c r="Q217" s="382"/>
      <c r="R217" s="382"/>
      <c r="S217" s="164"/>
      <c r="T217" s="164"/>
      <c r="U217" s="164"/>
      <c r="V217" s="382"/>
      <c r="W217" s="382"/>
    </row>
    <row r="218" spans="4:23" ht="14" customHeight="1">
      <c r="D218" s="382"/>
      <c r="E218" s="382"/>
      <c r="F218" s="382"/>
      <c r="G218" s="382"/>
      <c r="H218" s="382"/>
      <c r="I218" s="382"/>
      <c r="J218" s="382"/>
      <c r="K218" s="382"/>
      <c r="L218" s="382"/>
      <c r="M218" s="382"/>
      <c r="N218" s="382"/>
      <c r="O218" s="382"/>
      <c r="P218" s="382"/>
      <c r="Q218" s="382"/>
      <c r="R218" s="382"/>
      <c r="S218" s="164"/>
      <c r="T218" s="164"/>
      <c r="U218" s="164"/>
      <c r="V218" s="382"/>
      <c r="W218" s="382"/>
    </row>
    <row r="219" spans="4:23" ht="14" customHeight="1">
      <c r="D219" s="382"/>
      <c r="E219" s="382"/>
      <c r="F219" s="382"/>
      <c r="G219" s="382"/>
      <c r="H219" s="382"/>
      <c r="I219" s="382"/>
      <c r="J219" s="382"/>
      <c r="K219" s="382"/>
      <c r="L219" s="382"/>
      <c r="M219" s="382"/>
      <c r="N219" s="382"/>
      <c r="O219" s="382"/>
      <c r="P219" s="382"/>
      <c r="Q219" s="382"/>
      <c r="R219" s="382"/>
      <c r="S219" s="164"/>
      <c r="T219" s="164"/>
      <c r="U219" s="164"/>
      <c r="V219" s="382"/>
      <c r="W219" s="382"/>
    </row>
    <row r="220" spans="4:23" ht="14" customHeight="1">
      <c r="D220" s="382"/>
      <c r="E220" s="382"/>
      <c r="F220" s="382"/>
      <c r="G220" s="382"/>
      <c r="H220" s="382"/>
      <c r="I220" s="382"/>
      <c r="J220" s="382"/>
      <c r="K220" s="382"/>
      <c r="L220" s="382"/>
      <c r="M220" s="382"/>
      <c r="N220" s="382"/>
      <c r="O220" s="382"/>
      <c r="P220" s="382"/>
      <c r="Q220" s="382"/>
      <c r="R220" s="382"/>
      <c r="S220" s="164"/>
      <c r="T220" s="164"/>
      <c r="U220" s="164"/>
      <c r="V220" s="382"/>
      <c r="W220" s="382"/>
    </row>
    <row r="221" spans="4:23" ht="14" customHeight="1">
      <c r="D221" s="382"/>
      <c r="E221" s="382"/>
      <c r="F221" s="382"/>
      <c r="G221" s="382"/>
      <c r="H221" s="382"/>
      <c r="I221" s="382"/>
      <c r="J221" s="382"/>
      <c r="K221" s="382"/>
      <c r="L221" s="382"/>
      <c r="M221" s="382"/>
      <c r="N221" s="382"/>
      <c r="O221" s="382"/>
      <c r="P221" s="382"/>
      <c r="Q221" s="382"/>
      <c r="R221" s="382"/>
      <c r="S221" s="164"/>
      <c r="T221" s="164"/>
      <c r="U221" s="164"/>
      <c r="V221" s="382"/>
      <c r="W221" s="382"/>
    </row>
    <row r="222" spans="4:23" ht="14" customHeight="1">
      <c r="D222" s="382"/>
      <c r="E222" s="382"/>
      <c r="F222" s="382"/>
      <c r="G222" s="382"/>
      <c r="H222" s="382"/>
      <c r="I222" s="382"/>
      <c r="J222" s="382"/>
      <c r="K222" s="382"/>
      <c r="L222" s="382"/>
      <c r="M222" s="382"/>
      <c r="N222" s="382"/>
      <c r="O222" s="382"/>
      <c r="P222" s="382"/>
      <c r="Q222" s="382"/>
      <c r="R222" s="382"/>
      <c r="S222" s="164"/>
      <c r="T222" s="164"/>
      <c r="U222" s="164"/>
      <c r="V222" s="382"/>
      <c r="W222" s="382"/>
    </row>
    <row r="223" spans="4:23" ht="14" customHeight="1">
      <c r="D223" s="382"/>
      <c r="E223" s="382"/>
      <c r="F223" s="382"/>
      <c r="G223" s="382"/>
      <c r="H223" s="382"/>
      <c r="I223" s="382"/>
      <c r="J223" s="382"/>
      <c r="K223" s="382"/>
      <c r="L223" s="382"/>
      <c r="M223" s="382"/>
      <c r="N223" s="382"/>
      <c r="O223" s="382"/>
      <c r="P223" s="382"/>
      <c r="Q223" s="382"/>
      <c r="R223" s="382"/>
      <c r="S223" s="164"/>
      <c r="T223" s="164"/>
      <c r="U223" s="164"/>
      <c r="V223" s="382"/>
      <c r="W223" s="382"/>
    </row>
    <row r="224" spans="4:23" ht="14" customHeight="1">
      <c r="D224" s="382"/>
      <c r="E224" s="382"/>
      <c r="F224" s="382"/>
      <c r="G224" s="382"/>
      <c r="H224" s="382"/>
      <c r="I224" s="382"/>
      <c r="J224" s="382"/>
      <c r="K224" s="382"/>
      <c r="L224" s="382"/>
      <c r="M224" s="382"/>
      <c r="N224" s="382"/>
      <c r="O224" s="382"/>
      <c r="P224" s="382"/>
      <c r="Q224" s="382"/>
      <c r="R224" s="382"/>
      <c r="S224" s="164"/>
      <c r="T224" s="164"/>
      <c r="U224" s="164"/>
      <c r="V224" s="382"/>
      <c r="W224" s="382"/>
    </row>
    <row r="225" spans="4:23" ht="14" customHeight="1">
      <c r="D225" s="382"/>
      <c r="E225" s="382"/>
      <c r="F225" s="382"/>
      <c r="G225" s="382"/>
      <c r="H225" s="382"/>
      <c r="I225" s="382"/>
      <c r="J225" s="382"/>
      <c r="K225" s="382"/>
      <c r="L225" s="382"/>
      <c r="M225" s="382"/>
      <c r="N225" s="382"/>
      <c r="O225" s="382"/>
      <c r="P225" s="382"/>
      <c r="Q225" s="382"/>
      <c r="R225" s="382"/>
      <c r="S225" s="164"/>
      <c r="T225" s="164"/>
      <c r="U225" s="164"/>
      <c r="V225" s="382"/>
      <c r="W225" s="382"/>
    </row>
    <row r="226" spans="4:23" ht="14" customHeight="1">
      <c r="D226" s="382"/>
      <c r="E226" s="382"/>
      <c r="F226" s="382"/>
      <c r="G226" s="382"/>
      <c r="H226" s="382"/>
      <c r="I226" s="382"/>
      <c r="J226" s="382"/>
      <c r="K226" s="382"/>
      <c r="L226" s="382"/>
      <c r="M226" s="382"/>
      <c r="N226" s="382"/>
      <c r="O226" s="382"/>
      <c r="P226" s="382"/>
      <c r="Q226" s="382"/>
      <c r="R226" s="382"/>
      <c r="S226" s="164"/>
      <c r="T226" s="164"/>
      <c r="U226" s="164"/>
      <c r="V226" s="382"/>
      <c r="W226" s="382"/>
    </row>
    <row r="227" spans="4:23" ht="14" customHeight="1">
      <c r="D227" s="382"/>
      <c r="E227" s="382"/>
      <c r="F227" s="382"/>
      <c r="G227" s="382"/>
      <c r="H227" s="382"/>
      <c r="I227" s="382"/>
      <c r="J227" s="382"/>
      <c r="K227" s="382"/>
      <c r="L227" s="382"/>
      <c r="M227" s="382"/>
      <c r="N227" s="382"/>
      <c r="O227" s="382"/>
      <c r="P227" s="382"/>
      <c r="Q227" s="382"/>
      <c r="R227" s="382"/>
      <c r="S227" s="164"/>
      <c r="T227" s="164"/>
      <c r="U227" s="164"/>
      <c r="V227" s="382"/>
      <c r="W227" s="382"/>
    </row>
    <row r="228" spans="4:23" ht="14" customHeight="1">
      <c r="D228" s="382"/>
      <c r="E228" s="382"/>
      <c r="F228" s="382"/>
      <c r="G228" s="382"/>
      <c r="H228" s="382"/>
      <c r="I228" s="382"/>
      <c r="J228" s="382"/>
      <c r="K228" s="382"/>
      <c r="L228" s="382"/>
      <c r="M228" s="382"/>
      <c r="N228" s="382"/>
      <c r="O228" s="382"/>
      <c r="P228" s="382"/>
      <c r="Q228" s="382"/>
      <c r="R228" s="382"/>
      <c r="S228" s="164"/>
      <c r="T228" s="164"/>
      <c r="U228" s="164"/>
      <c r="V228" s="382"/>
      <c r="W228" s="382"/>
    </row>
    <row r="229" spans="4:23" ht="14" customHeight="1">
      <c r="D229" s="382"/>
      <c r="E229" s="382"/>
      <c r="F229" s="382"/>
      <c r="G229" s="382"/>
      <c r="H229" s="382"/>
      <c r="I229" s="382"/>
      <c r="J229" s="382"/>
      <c r="K229" s="382"/>
      <c r="L229" s="382"/>
      <c r="M229" s="382"/>
      <c r="N229" s="382"/>
      <c r="O229" s="382"/>
      <c r="P229" s="382"/>
      <c r="Q229" s="382"/>
      <c r="R229" s="382"/>
      <c r="S229" s="164"/>
      <c r="T229" s="164"/>
      <c r="U229" s="164"/>
      <c r="V229" s="382"/>
      <c r="W229" s="382"/>
    </row>
    <row r="230" spans="4:23" ht="18" customHeight="1">
      <c r="D230" s="382"/>
      <c r="E230" s="382"/>
      <c r="F230" s="382"/>
      <c r="G230" s="382"/>
      <c r="H230" s="382"/>
      <c r="I230" s="382"/>
      <c r="J230" s="382"/>
      <c r="K230" s="382"/>
      <c r="L230" s="382"/>
      <c r="M230" s="382"/>
      <c r="N230" s="382"/>
      <c r="O230" s="382"/>
      <c r="P230" s="382"/>
      <c r="Q230" s="382"/>
      <c r="R230" s="382"/>
      <c r="S230" s="164"/>
      <c r="T230" s="164"/>
      <c r="U230" s="164"/>
      <c r="V230" s="382"/>
      <c r="W230" s="382"/>
    </row>
    <row r="231" spans="4:23">
      <c r="D231" s="382"/>
      <c r="E231" s="382"/>
      <c r="F231" s="382"/>
      <c r="G231" s="382"/>
      <c r="H231" s="382"/>
      <c r="I231" s="382"/>
      <c r="J231" s="382"/>
      <c r="K231" s="382"/>
      <c r="L231" s="382"/>
      <c r="M231" s="382"/>
      <c r="N231" s="382"/>
      <c r="O231" s="382"/>
      <c r="P231" s="382"/>
      <c r="Q231" s="382"/>
      <c r="R231" s="382"/>
      <c r="S231" s="164"/>
      <c r="T231" s="164"/>
      <c r="U231" s="164"/>
      <c r="V231" s="382"/>
      <c r="W231" s="382"/>
    </row>
    <row r="232" spans="4:23" ht="15" customHeight="1">
      <c r="D232" s="382"/>
      <c r="E232" s="382"/>
      <c r="F232" s="382"/>
      <c r="G232" s="382"/>
      <c r="H232" s="382"/>
      <c r="I232" s="382"/>
      <c r="J232" s="382"/>
      <c r="K232" s="382"/>
      <c r="L232" s="382"/>
      <c r="M232" s="382"/>
      <c r="N232" s="382"/>
      <c r="O232" s="382"/>
      <c r="P232" s="382"/>
      <c r="Q232" s="382"/>
      <c r="R232" s="382"/>
      <c r="S232" s="164"/>
      <c r="T232" s="164"/>
      <c r="U232" s="164"/>
      <c r="V232" s="382"/>
      <c r="W232" s="382"/>
    </row>
    <row r="233" spans="4:23" ht="15" customHeight="1">
      <c r="D233" s="382"/>
      <c r="E233" s="382"/>
      <c r="F233" s="382"/>
      <c r="G233" s="382"/>
      <c r="H233" s="382"/>
      <c r="I233" s="382"/>
      <c r="J233" s="382"/>
      <c r="K233" s="382"/>
      <c r="L233" s="382"/>
      <c r="M233" s="382"/>
      <c r="N233" s="382"/>
      <c r="O233" s="382"/>
      <c r="P233" s="382"/>
      <c r="Q233" s="382"/>
      <c r="R233" s="382"/>
      <c r="S233" s="164"/>
      <c r="T233" s="164"/>
      <c r="U233" s="164"/>
      <c r="V233" s="382"/>
      <c r="W233" s="382"/>
    </row>
    <row r="234" spans="4:23">
      <c r="D234" s="382"/>
      <c r="E234" s="382"/>
      <c r="F234" s="382"/>
      <c r="G234" s="382"/>
      <c r="H234" s="382"/>
      <c r="I234" s="382"/>
      <c r="J234" s="382"/>
      <c r="K234" s="382"/>
      <c r="L234" s="382"/>
      <c r="M234" s="382"/>
      <c r="N234" s="382"/>
      <c r="O234" s="382"/>
      <c r="P234" s="382"/>
      <c r="Q234" s="382"/>
      <c r="R234" s="382"/>
      <c r="S234" s="164"/>
      <c r="T234" s="164"/>
      <c r="U234" s="164"/>
      <c r="V234" s="382"/>
      <c r="W234" s="382"/>
    </row>
    <row r="235" spans="4:23" ht="15" customHeight="1">
      <c r="D235" s="382"/>
      <c r="E235" s="382"/>
      <c r="F235" s="382"/>
      <c r="G235" s="382"/>
      <c r="H235" s="382"/>
      <c r="I235" s="382"/>
      <c r="J235" s="382"/>
      <c r="K235" s="382"/>
      <c r="L235" s="382"/>
      <c r="M235" s="382"/>
      <c r="N235" s="382"/>
      <c r="O235" s="382"/>
      <c r="P235" s="382"/>
      <c r="Q235" s="382"/>
      <c r="R235" s="382"/>
      <c r="S235" s="164"/>
      <c r="T235" s="164"/>
      <c r="U235" s="164"/>
      <c r="V235" s="382"/>
      <c r="W235" s="382"/>
    </row>
    <row r="236" spans="4:23">
      <c r="D236" s="382"/>
      <c r="E236" s="382"/>
      <c r="F236" s="382"/>
      <c r="G236" s="382"/>
      <c r="H236" s="382"/>
      <c r="I236" s="382"/>
      <c r="J236" s="382"/>
      <c r="K236" s="382"/>
      <c r="L236" s="382"/>
      <c r="M236" s="382"/>
      <c r="N236" s="382"/>
      <c r="O236" s="382"/>
      <c r="P236" s="382"/>
      <c r="Q236" s="382"/>
      <c r="R236" s="382"/>
      <c r="S236" s="164"/>
      <c r="T236" s="164"/>
      <c r="U236" s="164"/>
      <c r="V236" s="382"/>
      <c r="W236" s="382"/>
    </row>
    <row r="237" spans="4:23">
      <c r="D237" s="382"/>
      <c r="E237" s="382"/>
      <c r="F237" s="382"/>
      <c r="G237" s="382"/>
      <c r="H237" s="382"/>
      <c r="I237" s="382"/>
      <c r="J237" s="382"/>
      <c r="K237" s="382"/>
      <c r="L237" s="382"/>
      <c r="M237" s="382"/>
      <c r="N237" s="382"/>
      <c r="O237" s="382"/>
      <c r="P237" s="382"/>
      <c r="Q237" s="382"/>
      <c r="R237" s="382"/>
      <c r="S237" s="164"/>
      <c r="T237" s="164"/>
      <c r="U237" s="164"/>
      <c r="V237" s="382"/>
      <c r="W237" s="382"/>
    </row>
    <row r="238" spans="4:23">
      <c r="D238" s="382"/>
      <c r="E238" s="382"/>
      <c r="F238" s="382"/>
      <c r="G238" s="382"/>
      <c r="H238" s="382"/>
      <c r="I238" s="382"/>
      <c r="J238" s="382"/>
      <c r="K238" s="382"/>
      <c r="L238" s="382"/>
      <c r="M238" s="382"/>
      <c r="N238" s="382"/>
      <c r="O238" s="382"/>
      <c r="P238" s="382"/>
      <c r="Q238" s="382"/>
      <c r="R238" s="382"/>
      <c r="S238" s="164"/>
      <c r="T238" s="164"/>
      <c r="U238" s="164"/>
      <c r="V238" s="382"/>
      <c r="W238" s="382"/>
    </row>
    <row r="239" spans="4:23">
      <c r="D239" s="382"/>
      <c r="E239" s="382"/>
      <c r="F239" s="382"/>
      <c r="G239" s="382"/>
      <c r="H239" s="382"/>
      <c r="I239" s="382"/>
      <c r="J239" s="382"/>
      <c r="K239" s="382"/>
      <c r="L239" s="382"/>
      <c r="M239" s="382"/>
      <c r="N239" s="382"/>
      <c r="O239" s="382"/>
      <c r="P239" s="382"/>
      <c r="Q239" s="382"/>
      <c r="R239" s="382"/>
      <c r="S239" s="164"/>
      <c r="T239" s="164"/>
      <c r="U239" s="164"/>
      <c r="V239" s="382"/>
      <c r="W239" s="382"/>
    </row>
    <row r="240" spans="4:23">
      <c r="D240" s="382"/>
      <c r="E240" s="382"/>
      <c r="F240" s="382"/>
      <c r="G240" s="382"/>
      <c r="H240" s="382"/>
      <c r="I240" s="382"/>
      <c r="J240" s="382"/>
      <c r="K240" s="382"/>
      <c r="L240" s="382"/>
      <c r="M240" s="382"/>
      <c r="N240" s="382"/>
      <c r="O240" s="382"/>
      <c r="P240" s="382"/>
      <c r="Q240" s="382"/>
      <c r="R240" s="382"/>
      <c r="S240" s="164"/>
      <c r="T240" s="164"/>
      <c r="U240" s="164"/>
      <c r="V240" s="382"/>
      <c r="W240" s="382"/>
    </row>
    <row r="241" spans="4:23">
      <c r="D241" s="382"/>
      <c r="E241" s="382"/>
      <c r="F241" s="382"/>
      <c r="G241" s="382"/>
      <c r="H241" s="382"/>
      <c r="I241" s="382"/>
      <c r="J241" s="382"/>
      <c r="K241" s="382"/>
      <c r="L241" s="382"/>
      <c r="M241" s="382"/>
      <c r="N241" s="382"/>
      <c r="O241" s="382"/>
      <c r="P241" s="382"/>
      <c r="Q241" s="382"/>
      <c r="R241" s="382"/>
      <c r="S241" s="164"/>
      <c r="T241" s="164"/>
      <c r="U241" s="164"/>
      <c r="V241" s="382"/>
      <c r="W241" s="382"/>
    </row>
    <row r="242" spans="4:23">
      <c r="D242" s="382"/>
      <c r="E242" s="382"/>
      <c r="F242" s="382"/>
      <c r="G242" s="382"/>
      <c r="H242" s="382"/>
      <c r="I242" s="382"/>
      <c r="J242" s="382"/>
      <c r="K242" s="382"/>
      <c r="L242" s="382"/>
      <c r="M242" s="382"/>
      <c r="N242" s="382"/>
      <c r="O242" s="382"/>
      <c r="P242" s="382"/>
      <c r="Q242" s="382"/>
      <c r="R242" s="382"/>
      <c r="S242" s="164"/>
      <c r="T242" s="164"/>
      <c r="U242" s="164"/>
    </row>
    <row r="243" spans="4:23" ht="15" customHeight="1">
      <c r="D243" s="382"/>
      <c r="E243" s="382"/>
      <c r="F243" s="382"/>
      <c r="G243" s="382"/>
      <c r="H243" s="382"/>
      <c r="I243" s="382"/>
      <c r="J243" s="382"/>
      <c r="K243" s="382"/>
      <c r="L243" s="382"/>
      <c r="M243" s="382"/>
      <c r="N243" s="382"/>
      <c r="O243" s="382"/>
      <c r="P243" s="382"/>
      <c r="Q243" s="382"/>
      <c r="R243" s="382"/>
      <c r="S243" s="164"/>
      <c r="T243" s="164"/>
      <c r="U243" s="164"/>
    </row>
    <row r="244" spans="4:23" ht="42.75" customHeight="1">
      <c r="D244" s="382"/>
      <c r="E244" s="382"/>
      <c r="F244" s="382"/>
      <c r="G244" s="382"/>
      <c r="H244" s="382"/>
      <c r="I244" s="382"/>
      <c r="J244" s="382"/>
      <c r="K244" s="382"/>
      <c r="L244" s="382"/>
      <c r="M244" s="382"/>
      <c r="N244" s="382"/>
      <c r="O244" s="382"/>
      <c r="P244" s="382"/>
      <c r="Q244" s="382"/>
      <c r="R244" s="382"/>
      <c r="S244" s="164"/>
      <c r="T244" s="164"/>
      <c r="U244" s="164"/>
    </row>
    <row r="245" spans="4:23" ht="14" customHeight="1">
      <c r="D245" s="382"/>
      <c r="E245" s="382"/>
      <c r="F245" s="382"/>
      <c r="G245" s="382"/>
      <c r="H245" s="382"/>
      <c r="I245" s="382"/>
      <c r="J245" s="382"/>
      <c r="K245" s="382"/>
      <c r="L245" s="382"/>
      <c r="M245" s="382"/>
      <c r="N245" s="382"/>
      <c r="O245" s="382"/>
      <c r="P245" s="382"/>
      <c r="Q245" s="164"/>
      <c r="R245" s="164"/>
      <c r="S245" s="164"/>
      <c r="T245" s="164"/>
      <c r="U245" s="164"/>
    </row>
    <row r="246" spans="4:23" ht="11.5" customHeight="1">
      <c r="D246" s="382"/>
      <c r="E246" s="382"/>
      <c r="F246" s="382"/>
      <c r="G246" s="382"/>
      <c r="H246" s="382"/>
      <c r="I246" s="382"/>
      <c r="J246" s="382"/>
      <c r="K246" s="382"/>
      <c r="L246" s="382"/>
      <c r="M246" s="382"/>
      <c r="N246" s="382"/>
      <c r="O246" s="382"/>
      <c r="P246" s="382"/>
      <c r="Q246" s="164"/>
      <c r="R246" s="164"/>
      <c r="S246" s="164"/>
      <c r="T246" s="164"/>
      <c r="U246" s="164"/>
    </row>
    <row r="247" spans="4:23">
      <c r="D247" s="382"/>
      <c r="E247" s="382"/>
      <c r="F247" s="382"/>
      <c r="G247" s="382"/>
      <c r="H247" s="382"/>
      <c r="I247" s="382"/>
      <c r="J247" s="382"/>
      <c r="K247" s="382"/>
      <c r="L247" s="382"/>
      <c r="M247" s="382"/>
      <c r="N247" s="382"/>
      <c r="O247" s="382"/>
      <c r="P247" s="382"/>
      <c r="Q247" s="164"/>
      <c r="R247" s="164"/>
      <c r="S247" s="164"/>
      <c r="T247" s="164"/>
      <c r="U247" s="164"/>
    </row>
    <row r="248" spans="4:23">
      <c r="D248" s="382"/>
      <c r="E248" s="382"/>
      <c r="F248" s="382"/>
      <c r="G248" s="382"/>
      <c r="H248" s="164"/>
      <c r="I248" s="164"/>
      <c r="J248" s="164"/>
      <c r="K248" s="164"/>
      <c r="L248" s="382"/>
      <c r="M248" s="382"/>
      <c r="N248" s="382"/>
      <c r="O248" s="382"/>
      <c r="P248" s="382"/>
      <c r="Q248" s="164"/>
      <c r="R248" s="164"/>
      <c r="S248" s="164"/>
      <c r="T248" s="164"/>
      <c r="U248" s="164"/>
    </row>
    <row r="249" spans="4:23">
      <c r="D249" s="382"/>
      <c r="E249" s="382"/>
      <c r="F249" s="382"/>
      <c r="G249" s="382"/>
      <c r="H249" s="164"/>
      <c r="I249" s="164"/>
      <c r="J249" s="164"/>
      <c r="K249" s="164"/>
      <c r="L249" s="382"/>
      <c r="M249" s="382"/>
      <c r="N249" s="382"/>
      <c r="O249" s="382"/>
      <c r="P249" s="382"/>
      <c r="Q249" s="164"/>
      <c r="R249" s="164"/>
      <c r="S249" s="164"/>
      <c r="T249" s="164"/>
      <c r="U249" s="164"/>
    </row>
    <row r="250" spans="4:23">
      <c r="D250" s="164"/>
      <c r="E250" s="164"/>
      <c r="F250" s="164"/>
      <c r="G250" s="164"/>
      <c r="H250" s="164"/>
      <c r="I250" s="164"/>
      <c r="J250" s="164"/>
      <c r="K250" s="164"/>
      <c r="L250" s="164"/>
      <c r="M250" s="164"/>
      <c r="N250" s="382"/>
      <c r="O250" s="382"/>
      <c r="P250" s="382"/>
      <c r="Q250" s="164"/>
      <c r="R250" s="164"/>
      <c r="S250" s="164"/>
      <c r="T250" s="164"/>
      <c r="U250" s="164"/>
    </row>
    <row r="251" spans="4:23">
      <c r="D251" s="164"/>
      <c r="E251" s="164"/>
      <c r="F251" s="164"/>
      <c r="G251" s="164"/>
      <c r="H251" s="164"/>
      <c r="I251" s="164"/>
      <c r="J251" s="164"/>
      <c r="K251" s="164"/>
      <c r="L251" s="164"/>
      <c r="M251" s="164"/>
      <c r="N251" s="382"/>
      <c r="O251" s="382"/>
      <c r="P251" s="382"/>
      <c r="Q251" s="164"/>
      <c r="R251" s="164"/>
      <c r="S251" s="164"/>
      <c r="T251" s="164"/>
      <c r="U251" s="164"/>
    </row>
    <row r="252" spans="4:23"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382"/>
      <c r="P252" s="382"/>
      <c r="Q252" s="164"/>
      <c r="R252" s="164"/>
      <c r="S252" s="164"/>
      <c r="T252" s="164"/>
      <c r="U252" s="164"/>
    </row>
    <row r="253" spans="4:23"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64"/>
      <c r="O253" s="382"/>
      <c r="P253" s="382"/>
      <c r="Q253" s="164"/>
      <c r="R253" s="164"/>
      <c r="S253" s="164"/>
      <c r="T253" s="164"/>
      <c r="U253" s="164"/>
    </row>
    <row r="254" spans="4:23"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</row>
    <row r="255" spans="4:23">
      <c r="D255" s="164"/>
      <c r="E255" s="164"/>
      <c r="F255" s="164"/>
      <c r="G255" s="164"/>
      <c r="L255" s="164"/>
      <c r="M255" s="164"/>
      <c r="N255" s="164"/>
      <c r="O255" s="164"/>
      <c r="P255" s="164"/>
      <c r="Q255" s="164"/>
      <c r="R255" s="164"/>
      <c r="S255" s="164"/>
      <c r="T255" s="164"/>
      <c r="U255" s="164"/>
    </row>
    <row r="256" spans="4:23">
      <c r="D256" s="164"/>
      <c r="E256" s="164"/>
      <c r="F256" s="164"/>
      <c r="G256" s="164"/>
      <c r="L256" s="164"/>
      <c r="M256" s="164"/>
      <c r="N256" s="164"/>
      <c r="O256" s="164"/>
      <c r="P256" s="164"/>
      <c r="Q256" s="164"/>
      <c r="R256" s="164"/>
      <c r="S256" s="164"/>
      <c r="T256" s="164"/>
      <c r="U256" s="164"/>
    </row>
    <row r="257" spans="14:21">
      <c r="N257" s="164"/>
      <c r="O257" s="164"/>
      <c r="P257" s="164"/>
      <c r="Q257" s="164"/>
      <c r="R257" s="164"/>
      <c r="S257" s="164"/>
      <c r="T257" s="164"/>
      <c r="U257" s="164"/>
    </row>
    <row r="258" spans="14:21">
      <c r="N258" s="164"/>
      <c r="O258" s="164"/>
      <c r="P258" s="164"/>
      <c r="Q258" s="164"/>
      <c r="R258" s="164"/>
      <c r="S258" s="164"/>
      <c r="T258" s="164"/>
      <c r="U258" s="164"/>
    </row>
    <row r="259" spans="14:21">
      <c r="O259" s="164"/>
      <c r="P259" s="164"/>
      <c r="Q259" s="164"/>
      <c r="R259" s="164"/>
      <c r="S259" s="164"/>
      <c r="T259" s="164"/>
      <c r="U259" s="164"/>
    </row>
    <row r="260" spans="14:21">
      <c r="O260" s="164"/>
      <c r="P260" s="164"/>
      <c r="Q260" s="164"/>
      <c r="R260" s="164"/>
      <c r="S260" s="164"/>
      <c r="T260" s="164"/>
      <c r="U260" s="164"/>
    </row>
    <row r="261" spans="14:21">
      <c r="Q261" s="164"/>
      <c r="R261" s="164"/>
      <c r="S261" s="164"/>
      <c r="T261" s="164"/>
      <c r="U261" s="164"/>
    </row>
    <row r="262" spans="14:21">
      <c r="Q262" s="164"/>
      <c r="R262" s="164"/>
      <c r="S262" s="164"/>
      <c r="T262" s="164"/>
      <c r="U262" s="164"/>
    </row>
    <row r="263" spans="14:21">
      <c r="Q263" s="164"/>
      <c r="R263" s="164"/>
      <c r="S263" s="164"/>
      <c r="T263" s="164"/>
      <c r="U263" s="164"/>
    </row>
  </sheetData>
  <sheetProtection algorithmName="SHA-512" hashValue="lmkkYNc1QaNxtPP58cdhJqLWolzZEZQykcnI0Sihwq55Nybkyw0ktKKt3wdRhThCDiR/HiUYeTIM2BIJPsdexA==" saltValue="MWpQ3MhGf/UyaQPWDnGaYA==" spinCount="100000" sheet="1" selectLockedCells="1"/>
  <mergeCells count="157">
    <mergeCell ref="H50:J50"/>
    <mergeCell ref="L50:M50"/>
    <mergeCell ref="N50:P50"/>
    <mergeCell ref="V37:W37"/>
    <mergeCell ref="D46:J46"/>
    <mergeCell ref="K46:L46"/>
    <mergeCell ref="D47:G50"/>
    <mergeCell ref="H47:J47"/>
    <mergeCell ref="L47:M47"/>
    <mergeCell ref="N47:P47"/>
    <mergeCell ref="H48:J48"/>
    <mergeCell ref="L48:M48"/>
    <mergeCell ref="N48:P48"/>
    <mergeCell ref="H49:I49"/>
    <mergeCell ref="L49:M49"/>
    <mergeCell ref="N49:P49"/>
    <mergeCell ref="AM43:AN44"/>
    <mergeCell ref="H44:I44"/>
    <mergeCell ref="L44:M44"/>
    <mergeCell ref="N44:P44"/>
    <mergeCell ref="V39:Z40"/>
    <mergeCell ref="AA39:AC40"/>
    <mergeCell ref="W35:AA35"/>
    <mergeCell ref="AM52:AO52"/>
    <mergeCell ref="N46:Q46"/>
    <mergeCell ref="D42:G44"/>
    <mergeCell ref="H42:J42"/>
    <mergeCell ref="L42:M42"/>
    <mergeCell ref="N42:P42"/>
    <mergeCell ref="H43:J43"/>
    <mergeCell ref="L43:M43"/>
    <mergeCell ref="N43:P43"/>
    <mergeCell ref="AZ33:BB33"/>
    <mergeCell ref="D34:G34"/>
    <mergeCell ref="H34:I34"/>
    <mergeCell ref="AM53:AO53"/>
    <mergeCell ref="D35:E35"/>
    <mergeCell ref="F35:G35"/>
    <mergeCell ref="AP39:AR39"/>
    <mergeCell ref="D41:J41"/>
    <mergeCell ref="K41:L41"/>
    <mergeCell ref="N41:Q41"/>
    <mergeCell ref="AM54:AO54"/>
    <mergeCell ref="AB20:AB21"/>
    <mergeCell ref="AC20:AC21"/>
    <mergeCell ref="AP26:AQ26"/>
    <mergeCell ref="D31:E31"/>
    <mergeCell ref="N31:P31"/>
    <mergeCell ref="R31:S31"/>
    <mergeCell ref="AP31:AR31"/>
    <mergeCell ref="L27:M27"/>
    <mergeCell ref="N27:O27"/>
    <mergeCell ref="AP27:AQ27"/>
    <mergeCell ref="AT28:AV29"/>
    <mergeCell ref="D30:F30"/>
    <mergeCell ref="H30:I30"/>
    <mergeCell ref="K30:L30"/>
    <mergeCell ref="N30:Q30"/>
    <mergeCell ref="S27:T27"/>
    <mergeCell ref="D27:E27"/>
    <mergeCell ref="F27:G27"/>
    <mergeCell ref="R26:T26"/>
    <mergeCell ref="W20:Z21"/>
    <mergeCell ref="J23:M23"/>
    <mergeCell ref="N23:Q23"/>
    <mergeCell ref="R23:T23"/>
    <mergeCell ref="P27:Q27"/>
    <mergeCell ref="W23:AC23"/>
    <mergeCell ref="W24:AA24"/>
    <mergeCell ref="AB24:AC24"/>
    <mergeCell ref="W25:Z25"/>
    <mergeCell ref="AP24:AQ25"/>
    <mergeCell ref="AT24:AV25"/>
    <mergeCell ref="D25:T25"/>
    <mergeCell ref="W19:AA19"/>
    <mergeCell ref="AB19:AC19"/>
    <mergeCell ref="D23:G23"/>
    <mergeCell ref="H23:I23"/>
    <mergeCell ref="AA20:AA21"/>
    <mergeCell ref="D18:E18"/>
    <mergeCell ref="F18:G18"/>
    <mergeCell ref="J18:K18"/>
    <mergeCell ref="J27:K27"/>
    <mergeCell ref="R24:S24"/>
    <mergeCell ref="W18:AC18"/>
    <mergeCell ref="D26:G26"/>
    <mergeCell ref="H26:I26"/>
    <mergeCell ref="J26:M26"/>
    <mergeCell ref="N26:Q26"/>
    <mergeCell ref="AA15:AA16"/>
    <mergeCell ref="AB15:AB16"/>
    <mergeCell ref="AC15:AC16"/>
    <mergeCell ref="D24:E24"/>
    <mergeCell ref="F24:G24"/>
    <mergeCell ref="J24:K24"/>
    <mergeCell ref="L24:M24"/>
    <mergeCell ref="N24:P24"/>
    <mergeCell ref="S18:T18"/>
    <mergeCell ref="D22:T22"/>
    <mergeCell ref="L18:M18"/>
    <mergeCell ref="N18:O18"/>
    <mergeCell ref="P18:Q18"/>
    <mergeCell ref="AA10:AA11"/>
    <mergeCell ref="AB10:AB11"/>
    <mergeCell ref="AC10:AC11"/>
    <mergeCell ref="S17:T17"/>
    <mergeCell ref="W13:AC13"/>
    <mergeCell ref="W14:AA14"/>
    <mergeCell ref="AB14:AC14"/>
    <mergeCell ref="D17:E17"/>
    <mergeCell ref="F17:G17"/>
    <mergeCell ref="J17:K17"/>
    <mergeCell ref="L17:M17"/>
    <mergeCell ref="N17:O17"/>
    <mergeCell ref="P17:Q17"/>
    <mergeCell ref="D16:G16"/>
    <mergeCell ref="H16:I16"/>
    <mergeCell ref="J16:M16"/>
    <mergeCell ref="N16:Q16"/>
    <mergeCell ref="R16:T16"/>
    <mergeCell ref="W10:Z11"/>
    <mergeCell ref="Q10:R10"/>
    <mergeCell ref="W15:Z16"/>
    <mergeCell ref="C10:C11"/>
    <mergeCell ref="D10:G10"/>
    <mergeCell ref="H10:I10"/>
    <mergeCell ref="J10:M10"/>
    <mergeCell ref="N10:P10"/>
    <mergeCell ref="W8:AC8"/>
    <mergeCell ref="W9:AA9"/>
    <mergeCell ref="AB9:AC9"/>
    <mergeCell ref="AP8:AP9"/>
    <mergeCell ref="AR8:AR9"/>
    <mergeCell ref="AT8:AT9"/>
    <mergeCell ref="N9:O9"/>
    <mergeCell ref="AX8:AX9"/>
    <mergeCell ref="D11:E11"/>
    <mergeCell ref="F11:G11"/>
    <mergeCell ref="J11:K11"/>
    <mergeCell ref="L11:M11"/>
    <mergeCell ref="N11:O11"/>
    <mergeCell ref="AZ8:AZ9"/>
    <mergeCell ref="BB8:BB9"/>
    <mergeCell ref="BD8:BE8"/>
    <mergeCell ref="D9:E9"/>
    <mergeCell ref="F9:G9"/>
    <mergeCell ref="J9:K9"/>
    <mergeCell ref="N8:P8"/>
    <mergeCell ref="Q8:R8"/>
    <mergeCell ref="AM8:AN9"/>
    <mergeCell ref="AV8:AV9"/>
    <mergeCell ref="C1:G2"/>
    <mergeCell ref="C8:C9"/>
    <mergeCell ref="D8:G8"/>
    <mergeCell ref="H8:I8"/>
    <mergeCell ref="J8:M8"/>
    <mergeCell ref="L9:M9"/>
  </mergeCells>
  <phoneticPr fontId="2"/>
  <conditionalFormatting sqref="K34:M36 F31:G31 AV15 Q24:R24 D24 F24 H24:I24 N37:N40 N44:N88 R17:S18 D17:D18 P17:P18 F17:F18 H17:I18 N8 H8 D7:D8 Q8 AP10 O44:P90 D28:S28 J8 M51:M86 N24 C8 N17:N18 H11:Q11 R39:T42 P39:Q40 Q42:Q44 Q46:T93 L17:L18 L24 L42:L86 M45:M46 U45:U93 V39 V41:V87 N31:T31 AM50 U42:U43 V36:V37 U23 V17 U15 V9 U39:U40 V33:V34">
    <cfRule type="cellIs" dxfId="1" priority="2" operator="equal">
      <formula>0</formula>
    </cfRule>
  </conditionalFormatting>
  <dataValidations count="4">
    <dataValidation type="list" allowBlank="1" showInputMessage="1" showErrorMessage="1" sqref="D9:E9">
      <formula1>$AR$42:$AR$45</formula1>
    </dataValidation>
    <dataValidation type="list" allowBlank="1" showInputMessage="1" showErrorMessage="1" sqref="D11:E11">
      <formula1>$AT$42</formula1>
    </dataValidation>
    <dataValidation type="list" allowBlank="1" showInputMessage="1" showErrorMessage="1" sqref="N9:O9 N11:O11">
      <formula1>$AM$10:$AM$40</formula1>
    </dataValidation>
    <dataValidation type="list" allowBlank="1" showInputMessage="1" showErrorMessage="1" sqref="J9:K9">
      <formula1>$AM$10:$AM$33</formula1>
    </dataValidation>
  </dataValidations>
  <pageMargins left="0.51181102362204722" right="0.39370078740157483" top="0" bottom="0" header="0.31496062992125984" footer="0.31496062992125984"/>
  <pageSetup paperSize="9" scale="8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3"/>
  <sheetViews>
    <sheetView topLeftCell="B1" zoomScaleNormal="100" workbookViewId="0">
      <selection activeCell="C1" sqref="C1:G2"/>
    </sheetView>
  </sheetViews>
  <sheetFormatPr baseColWidth="10" defaultRowHeight="14"/>
  <cols>
    <col min="1" max="1" width="0.6640625" style="137" hidden="1" customWidth="1"/>
    <col min="2" max="2" width="0.33203125" style="137" customWidth="1"/>
    <col min="3" max="3" width="16.5" style="137" customWidth="1"/>
    <col min="4" max="4" width="5.6640625" style="137" customWidth="1"/>
    <col min="5" max="5" width="5.83203125" style="137" customWidth="1"/>
    <col min="6" max="6" width="2.6640625" style="137" customWidth="1"/>
    <col min="7" max="7" width="0.33203125" style="137" customWidth="1"/>
    <col min="8" max="8" width="13.1640625" style="137" customWidth="1"/>
    <col min="9" max="9" width="3.33203125" style="137" customWidth="1"/>
    <col min="10" max="10" width="0.5" style="137" customWidth="1"/>
    <col min="11" max="11" width="12.5" style="137" customWidth="1"/>
    <col min="12" max="12" width="2.83203125" style="137" customWidth="1"/>
    <col min="13" max="13" width="0.5" style="137" customWidth="1"/>
    <col min="14" max="14" width="2.5" style="137" customWidth="1"/>
    <col min="15" max="15" width="8" style="137" customWidth="1"/>
    <col min="16" max="16" width="2.1640625" style="137" customWidth="1"/>
    <col min="17" max="17" width="5.5" style="137" customWidth="1"/>
    <col min="18" max="18" width="10.1640625" style="137" customWidth="1"/>
    <col min="19" max="19" width="1.5" style="137" customWidth="1"/>
    <col min="20" max="20" width="3.6640625" style="137" customWidth="1"/>
    <col min="21" max="21" width="10.33203125" style="137" customWidth="1"/>
    <col min="22" max="22" width="3.33203125" style="137" customWidth="1"/>
    <col min="23" max="23" width="3.83203125" style="137" customWidth="1"/>
    <col min="24" max="24" width="10.5" style="137" hidden="1" customWidth="1"/>
    <col min="25" max="25" width="9" style="137" hidden="1" customWidth="1"/>
    <col min="26" max="26" width="8.1640625" style="137" customWidth="1"/>
    <col min="27" max="27" width="4.1640625" style="137" customWidth="1"/>
    <col min="28" max="28" width="12.1640625" style="137" customWidth="1"/>
    <col min="29" max="29" width="5.1640625" style="137" bestFit="1" customWidth="1"/>
    <col min="30" max="35" width="3.1640625" style="137" hidden="1" customWidth="1"/>
    <col min="36" max="36" width="5.1640625" style="137" hidden="1" customWidth="1"/>
    <col min="37" max="37" width="8" style="137" hidden="1" customWidth="1"/>
    <col min="38" max="38" width="4" style="137" hidden="1" customWidth="1"/>
    <col min="39" max="39" width="6.6640625" style="137" hidden="1" customWidth="1"/>
    <col min="40" max="40" width="5.83203125" style="137" hidden="1" customWidth="1"/>
    <col min="41" max="41" width="1.6640625" style="137" hidden="1" customWidth="1"/>
    <col min="42" max="42" width="13.1640625" style="137" hidden="1" customWidth="1"/>
    <col min="43" max="43" width="1.1640625" style="137" hidden="1" customWidth="1"/>
    <col min="44" max="44" width="15.1640625" style="137" hidden="1" customWidth="1"/>
    <col min="45" max="45" width="2.83203125" style="137" hidden="1" customWidth="1"/>
    <col min="46" max="46" width="10.1640625" style="137" hidden="1" customWidth="1"/>
    <col min="47" max="47" width="1.6640625" style="137" hidden="1" customWidth="1"/>
    <col min="48" max="48" width="9.6640625" style="137" hidden="1" customWidth="1"/>
    <col min="49" max="49" width="2.6640625" style="137" hidden="1" customWidth="1"/>
    <col min="50" max="50" width="11.5" style="137" hidden="1" customWidth="1"/>
    <col min="51" max="51" width="2.1640625" style="137" hidden="1" customWidth="1"/>
    <col min="52" max="52" width="11.1640625" style="137" hidden="1" customWidth="1"/>
    <col min="53" max="53" width="1.6640625" style="137" hidden="1" customWidth="1"/>
    <col min="54" max="54" width="11.33203125" style="137" hidden="1" customWidth="1"/>
    <col min="55" max="58" width="8.83203125" style="137" hidden="1" customWidth="1"/>
    <col min="59" max="256" width="8.83203125" style="137" customWidth="1"/>
    <col min="257" max="16384" width="10.83203125" style="137"/>
  </cols>
  <sheetData>
    <row r="1" spans="1:57" ht="18" customHeight="1">
      <c r="A1" s="159"/>
      <c r="B1" s="159"/>
      <c r="C1" s="134" t="s">
        <v>26</v>
      </c>
      <c r="D1" s="134"/>
      <c r="E1" s="134"/>
      <c r="F1" s="134"/>
      <c r="G1" s="134"/>
      <c r="H1" s="135"/>
      <c r="I1" s="136" t="s">
        <v>75</v>
      </c>
      <c r="K1" s="137" t="s">
        <v>76</v>
      </c>
      <c r="L1" s="138"/>
      <c r="M1" s="138"/>
      <c r="N1" s="139"/>
      <c r="O1" s="139"/>
      <c r="P1" s="139"/>
      <c r="Q1" s="139"/>
      <c r="R1" s="140"/>
      <c r="S1" s="141"/>
      <c r="T1" s="142"/>
      <c r="U1" s="141"/>
      <c r="V1" s="141"/>
      <c r="W1" s="143"/>
      <c r="X1" s="141"/>
      <c r="Y1" s="141"/>
      <c r="Z1" s="142"/>
      <c r="AA1" s="142"/>
      <c r="AB1" s="144"/>
      <c r="AL1" s="280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</row>
    <row r="2" spans="1:57" ht="19.5" customHeight="1">
      <c r="A2" s="159"/>
      <c r="B2" s="159"/>
      <c r="C2" s="145"/>
      <c r="D2" s="145"/>
      <c r="E2" s="145"/>
      <c r="F2" s="145"/>
      <c r="G2" s="145"/>
      <c r="H2" s="146"/>
      <c r="I2" s="136" t="s">
        <v>75</v>
      </c>
      <c r="J2" s="147"/>
      <c r="K2" s="148" t="s">
        <v>77</v>
      </c>
      <c r="L2" s="138"/>
      <c r="M2" s="138"/>
      <c r="N2" s="149"/>
      <c r="O2" s="149"/>
      <c r="P2" s="149"/>
      <c r="Q2" s="149"/>
      <c r="R2" s="150" t="s">
        <v>25</v>
      </c>
      <c r="S2" s="151"/>
      <c r="T2" s="152"/>
      <c r="U2" s="153"/>
      <c r="V2" s="153"/>
      <c r="W2" s="154"/>
      <c r="X2" s="151"/>
      <c r="Y2" s="151"/>
      <c r="Z2" s="152"/>
      <c r="AA2" s="152"/>
      <c r="AB2" s="155"/>
      <c r="AL2" s="280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</row>
    <row r="3" spans="1:57" ht="19.5" customHeight="1">
      <c r="A3" s="159"/>
      <c r="B3" s="159"/>
      <c r="C3" s="156"/>
      <c r="D3" s="156"/>
      <c r="E3" s="156"/>
      <c r="F3" s="156"/>
      <c r="G3" s="156"/>
      <c r="H3" s="157"/>
      <c r="I3" s="147"/>
      <c r="J3" s="147"/>
      <c r="K3" s="147"/>
      <c r="L3" s="138"/>
      <c r="M3" s="138"/>
      <c r="N3" s="149"/>
      <c r="O3" s="149"/>
      <c r="P3" s="149"/>
      <c r="Q3" s="149"/>
      <c r="R3" s="149"/>
      <c r="S3" s="139"/>
      <c r="T3" s="138"/>
      <c r="U3" s="149"/>
      <c r="V3" s="149"/>
      <c r="W3" s="158"/>
      <c r="X3" s="139"/>
      <c r="Y3" s="139"/>
      <c r="Z3" s="138"/>
      <c r="AA3" s="138"/>
      <c r="AB3" s="138"/>
      <c r="AL3" s="280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</row>
    <row r="4" spans="1:57" ht="15.75" customHeight="1">
      <c r="A4" s="159"/>
      <c r="B4" s="159"/>
      <c r="C4" s="159"/>
      <c r="D4" s="160"/>
      <c r="E4" s="160"/>
      <c r="F4" s="160"/>
      <c r="G4" s="160"/>
      <c r="H4" s="161"/>
      <c r="I4" s="162"/>
      <c r="J4" s="162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59"/>
      <c r="X4" s="164"/>
      <c r="Y4" s="164"/>
      <c r="AL4" s="280"/>
      <c r="AM4" s="138"/>
      <c r="AN4" s="138"/>
      <c r="AO4" s="138"/>
      <c r="AP4" s="138"/>
      <c r="AQ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</row>
    <row r="5" spans="1:57" ht="15.75" hidden="1" customHeight="1">
      <c r="A5" s="159"/>
      <c r="B5" s="159"/>
      <c r="C5" s="159"/>
      <c r="D5" s="165"/>
      <c r="E5" s="165"/>
      <c r="F5" s="165"/>
      <c r="G5" s="165"/>
      <c r="H5" s="165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59"/>
      <c r="X5" s="164"/>
      <c r="Y5" s="164"/>
      <c r="AL5" s="280"/>
      <c r="AM5" s="138"/>
      <c r="AN5" s="138"/>
      <c r="AO5" s="138"/>
      <c r="AP5" s="281">
        <f>D17-D18</f>
        <v>0</v>
      </c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</row>
    <row r="6" spans="1:57" ht="15.75" customHeight="1">
      <c r="A6" s="159"/>
      <c r="B6" s="159"/>
      <c r="C6" s="159"/>
      <c r="D6" s="165"/>
      <c r="E6" s="165"/>
      <c r="F6" s="165"/>
      <c r="G6" s="165"/>
      <c r="H6" s="165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59"/>
      <c r="X6" s="164"/>
      <c r="Y6" s="164"/>
      <c r="AL6" s="280"/>
      <c r="AM6" s="138"/>
      <c r="AN6" s="138"/>
      <c r="AO6" s="138"/>
      <c r="AP6" s="282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</row>
    <row r="7" spans="1:57" ht="15.75" customHeight="1">
      <c r="A7" s="159"/>
      <c r="B7" s="159"/>
      <c r="C7" s="159" t="s">
        <v>46</v>
      </c>
      <c r="D7" s="166"/>
      <c r="E7" s="167"/>
      <c r="F7" s="167"/>
      <c r="G7" s="167"/>
      <c r="H7" s="168"/>
      <c r="I7" s="169"/>
      <c r="J7" s="169"/>
      <c r="K7" s="169"/>
      <c r="L7" s="169"/>
      <c r="M7" s="169"/>
      <c r="N7" s="169"/>
      <c r="O7" s="169"/>
      <c r="P7" s="170"/>
      <c r="Q7" s="170"/>
      <c r="R7" s="170"/>
      <c r="S7" s="170"/>
      <c r="T7" s="170"/>
      <c r="U7" s="170"/>
      <c r="W7" s="159"/>
      <c r="X7" s="164"/>
      <c r="Y7" s="164"/>
      <c r="AL7" s="280"/>
      <c r="AM7" s="138"/>
      <c r="AN7" s="138"/>
      <c r="AO7" s="138"/>
      <c r="AP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</row>
    <row r="8" spans="1:57" ht="15" customHeight="1">
      <c r="A8" s="159"/>
      <c r="B8" s="159"/>
      <c r="C8" s="171" t="s">
        <v>90</v>
      </c>
      <c r="D8" s="172" t="s">
        <v>14</v>
      </c>
      <c r="E8" s="173"/>
      <c r="F8" s="173"/>
      <c r="G8" s="174"/>
      <c r="H8" s="175" t="s">
        <v>4</v>
      </c>
      <c r="I8" s="176"/>
      <c r="J8" s="177" t="s">
        <v>60</v>
      </c>
      <c r="K8" s="178"/>
      <c r="L8" s="178"/>
      <c r="M8" s="179"/>
      <c r="N8" s="180" t="s">
        <v>59</v>
      </c>
      <c r="O8" s="181"/>
      <c r="P8" s="182"/>
      <c r="Q8" s="183" t="s">
        <v>74</v>
      </c>
      <c r="R8" s="184"/>
      <c r="S8" s="159"/>
      <c r="T8" s="164"/>
      <c r="U8" s="164"/>
      <c r="V8" s="283"/>
      <c r="W8" s="210" t="s">
        <v>53</v>
      </c>
      <c r="X8" s="211"/>
      <c r="Y8" s="211"/>
      <c r="Z8" s="211"/>
      <c r="AA8" s="211"/>
      <c r="AB8" s="211"/>
      <c r="AC8" s="212"/>
      <c r="AL8" s="280"/>
      <c r="AM8" s="265" t="s">
        <v>30</v>
      </c>
      <c r="AN8" s="217"/>
      <c r="AO8" s="138"/>
      <c r="AP8" s="284" t="s">
        <v>28</v>
      </c>
      <c r="AQ8" s="138"/>
      <c r="AR8" s="285" t="s">
        <v>31</v>
      </c>
      <c r="AS8" s="138"/>
      <c r="AT8" s="193" t="s">
        <v>32</v>
      </c>
      <c r="AU8" s="138"/>
      <c r="AV8" s="193" t="s">
        <v>33</v>
      </c>
      <c r="AW8" s="138"/>
      <c r="AX8" s="284" t="s">
        <v>34</v>
      </c>
      <c r="AY8" s="138"/>
      <c r="AZ8" s="193" t="s">
        <v>35</v>
      </c>
      <c r="BA8" s="138"/>
      <c r="BB8" s="285" t="s">
        <v>36</v>
      </c>
      <c r="BC8" s="138"/>
      <c r="BD8" s="286" t="s">
        <v>43</v>
      </c>
      <c r="BE8" s="286"/>
    </row>
    <row r="9" spans="1:57" ht="14.25" customHeight="1">
      <c r="A9" s="159"/>
      <c r="B9" s="159"/>
      <c r="C9" s="185"/>
      <c r="D9" s="186"/>
      <c r="E9" s="187"/>
      <c r="F9" s="125" t="s">
        <v>13</v>
      </c>
      <c r="G9" s="126"/>
      <c r="H9" s="188"/>
      <c r="I9" s="128" t="s">
        <v>0</v>
      </c>
      <c r="J9" s="186"/>
      <c r="K9" s="187"/>
      <c r="L9" s="125" t="s">
        <v>3</v>
      </c>
      <c r="M9" s="126"/>
      <c r="N9" s="189"/>
      <c r="O9" s="190"/>
      <c r="P9" s="131" t="s">
        <v>7</v>
      </c>
      <c r="Q9" s="191"/>
      <c r="R9" s="133" t="s">
        <v>71</v>
      </c>
      <c r="S9" s="159"/>
      <c r="T9" s="164"/>
      <c r="U9" s="192"/>
      <c r="V9" s="229"/>
      <c r="W9" s="210" t="s">
        <v>47</v>
      </c>
      <c r="X9" s="211"/>
      <c r="Y9" s="211"/>
      <c r="Z9" s="211"/>
      <c r="AA9" s="212"/>
      <c r="AB9" s="213" t="s">
        <v>48</v>
      </c>
      <c r="AC9" s="214"/>
      <c r="AL9" s="280"/>
      <c r="AM9" s="287"/>
      <c r="AN9" s="288"/>
      <c r="AO9" s="138"/>
      <c r="AP9" s="289"/>
      <c r="AQ9" s="138"/>
      <c r="AR9" s="290"/>
      <c r="AS9" s="138"/>
      <c r="AT9" s="291"/>
      <c r="AU9" s="138"/>
      <c r="AV9" s="291"/>
      <c r="AW9" s="138"/>
      <c r="AX9" s="289"/>
      <c r="AY9" s="138"/>
      <c r="AZ9" s="291"/>
      <c r="BA9" s="138"/>
      <c r="BB9" s="290"/>
      <c r="BC9" s="138"/>
      <c r="BD9" s="138"/>
    </row>
    <row r="10" spans="1:57" ht="15" customHeight="1">
      <c r="A10" s="159"/>
      <c r="B10" s="159"/>
      <c r="C10" s="193" t="s">
        <v>91</v>
      </c>
      <c r="D10" s="172" t="s">
        <v>14</v>
      </c>
      <c r="E10" s="173"/>
      <c r="F10" s="173"/>
      <c r="G10" s="174"/>
      <c r="H10" s="194" t="s">
        <v>4</v>
      </c>
      <c r="I10" s="195"/>
      <c r="J10" s="177" t="s">
        <v>2</v>
      </c>
      <c r="K10" s="178"/>
      <c r="L10" s="178"/>
      <c r="M10" s="179"/>
      <c r="N10" s="180" t="s">
        <v>1</v>
      </c>
      <c r="O10" s="181"/>
      <c r="P10" s="182"/>
      <c r="Q10" s="196" t="s">
        <v>68</v>
      </c>
      <c r="R10" s="184"/>
      <c r="S10" s="159"/>
      <c r="T10" s="164"/>
      <c r="U10" s="164"/>
      <c r="V10" s="234"/>
      <c r="W10" s="215" t="e">
        <f>R17-R18</f>
        <v>#VALUE!</v>
      </c>
      <c r="X10" s="216"/>
      <c r="Y10" s="216"/>
      <c r="Z10" s="216"/>
      <c r="AA10" s="217" t="s">
        <v>54</v>
      </c>
      <c r="AB10" s="218" t="e">
        <f>W10/R17*100</f>
        <v>#VALUE!</v>
      </c>
      <c r="AC10" s="217" t="s">
        <v>49</v>
      </c>
      <c r="AL10" s="280"/>
      <c r="AM10" s="292">
        <v>1</v>
      </c>
      <c r="AN10" s="293">
        <v>1</v>
      </c>
      <c r="AO10" s="138"/>
      <c r="AP10" s="294" t="e">
        <f>AP15/(AM41*J9*12)</f>
        <v>#VALUE!</v>
      </c>
      <c r="AQ10" s="138"/>
      <c r="AR10" s="295" t="e">
        <f>N17-N18</f>
        <v>#VALUE!</v>
      </c>
      <c r="AS10" s="138"/>
      <c r="AT10" s="296">
        <f>D31*Q9</f>
        <v>0</v>
      </c>
      <c r="AU10" s="138"/>
      <c r="AV10" s="297" t="s">
        <v>15</v>
      </c>
      <c r="AW10" s="138"/>
      <c r="AX10" s="298" t="e">
        <f>J17</f>
        <v>#VALUE!</v>
      </c>
      <c r="AY10" s="138"/>
      <c r="AZ10" s="299" t="e">
        <f>J18</f>
        <v>#VALUE!</v>
      </c>
      <c r="BA10" s="138"/>
      <c r="BB10" s="300" t="e">
        <f t="shared" ref="BB10:BB19" si="0">AX10-AZ10</f>
        <v>#VALUE!</v>
      </c>
      <c r="BC10" s="138"/>
      <c r="BD10" s="137" t="e">
        <f>BE10</f>
        <v>#VALUE!</v>
      </c>
      <c r="BE10" s="138" t="e">
        <f>AR35</f>
        <v>#VALUE!</v>
      </c>
    </row>
    <row r="11" spans="1:57" ht="15.75" customHeight="1">
      <c r="A11" s="159"/>
      <c r="B11" s="159"/>
      <c r="C11" s="197"/>
      <c r="D11" s="123">
        <v>89</v>
      </c>
      <c r="E11" s="124"/>
      <c r="F11" s="125" t="s">
        <v>13</v>
      </c>
      <c r="G11" s="126"/>
      <c r="H11" s="127">
        <f>H9</f>
        <v>0</v>
      </c>
      <c r="I11" s="128" t="s">
        <v>0</v>
      </c>
      <c r="J11" s="123">
        <f>J9</f>
        <v>0</v>
      </c>
      <c r="K11" s="124"/>
      <c r="L11" s="125" t="s">
        <v>3</v>
      </c>
      <c r="M11" s="126"/>
      <c r="N11" s="129">
        <f>N9</f>
        <v>0</v>
      </c>
      <c r="O11" s="130"/>
      <c r="P11" s="131" t="s">
        <v>7</v>
      </c>
      <c r="Q11" s="132">
        <f>Q9</f>
        <v>0</v>
      </c>
      <c r="R11" s="133" t="s">
        <v>71</v>
      </c>
      <c r="S11" s="159"/>
      <c r="T11" s="164"/>
      <c r="U11" s="164"/>
      <c r="V11" s="234"/>
      <c r="W11" s="219"/>
      <c r="X11" s="220"/>
      <c r="Y11" s="220"/>
      <c r="Z11" s="220"/>
      <c r="AA11" s="221"/>
      <c r="AB11" s="222"/>
      <c r="AC11" s="221"/>
      <c r="AL11" s="280"/>
      <c r="AM11" s="292">
        <f t="shared" ref="AM11:AN26" si="1">AM10+1</f>
        <v>2</v>
      </c>
      <c r="AN11" s="293">
        <f t="shared" si="1"/>
        <v>2</v>
      </c>
      <c r="AO11" s="138"/>
      <c r="AP11" s="301" t="e">
        <f>AR15/(J9*AM41*12)</f>
        <v>#VALUE!</v>
      </c>
      <c r="AQ11" s="138"/>
      <c r="AR11" s="302" t="e">
        <f>AR10*10</f>
        <v>#VALUE!</v>
      </c>
      <c r="AS11" s="138"/>
      <c r="AT11" s="296">
        <f>D31*Q9</f>
        <v>0</v>
      </c>
      <c r="AU11" s="138"/>
      <c r="AV11" s="297" t="s">
        <v>16</v>
      </c>
      <c r="AW11" s="138"/>
      <c r="AX11" s="298" t="e">
        <f>AX10*2</f>
        <v>#VALUE!</v>
      </c>
      <c r="AY11" s="138"/>
      <c r="AZ11" s="299" t="e">
        <f>AZ10*2</f>
        <v>#VALUE!</v>
      </c>
      <c r="BA11" s="138"/>
      <c r="BB11" s="300" t="e">
        <f t="shared" si="0"/>
        <v>#VALUE!</v>
      </c>
      <c r="BC11" s="138"/>
      <c r="BD11" s="138" t="e">
        <f t="shared" ref="BD11:BD19" si="2">BD10+BE11</f>
        <v>#VALUE!</v>
      </c>
      <c r="BE11" s="138" t="e">
        <f>BE10</f>
        <v>#VALUE!</v>
      </c>
    </row>
    <row r="12" spans="1:57" ht="16.5" customHeight="1">
      <c r="A12" s="159"/>
      <c r="B12" s="159"/>
      <c r="AL12" s="280"/>
      <c r="AM12" s="292">
        <f>AM11+1</f>
        <v>3</v>
      </c>
      <c r="AN12" s="293">
        <f>AN11+1</f>
        <v>3</v>
      </c>
      <c r="AO12" s="138"/>
      <c r="AP12" s="138"/>
      <c r="AQ12" s="138"/>
      <c r="AS12" s="138"/>
      <c r="AT12" s="303">
        <f>D31*Q9</f>
        <v>0</v>
      </c>
      <c r="AU12" s="138"/>
      <c r="AV12" s="297" t="s">
        <v>17</v>
      </c>
      <c r="AW12" s="138"/>
      <c r="AX12" s="298" t="e">
        <f>AX10*3</f>
        <v>#VALUE!</v>
      </c>
      <c r="AY12" s="138"/>
      <c r="AZ12" s="299" t="e">
        <f>AZ10*3</f>
        <v>#VALUE!</v>
      </c>
      <c r="BA12" s="138"/>
      <c r="BB12" s="300" t="e">
        <f t="shared" si="0"/>
        <v>#VALUE!</v>
      </c>
      <c r="BC12" s="138"/>
      <c r="BD12" s="138" t="e">
        <f>BD11+BE12</f>
        <v>#VALUE!</v>
      </c>
      <c r="BE12" s="137" t="e">
        <f>BE10</f>
        <v>#VALUE!</v>
      </c>
    </row>
    <row r="13" spans="1:57" ht="16.5" customHeight="1">
      <c r="A13" s="159"/>
      <c r="B13" s="159"/>
      <c r="W13" s="210" t="s">
        <v>51</v>
      </c>
      <c r="X13" s="223"/>
      <c r="Y13" s="223"/>
      <c r="Z13" s="223"/>
      <c r="AA13" s="223"/>
      <c r="AB13" s="223"/>
      <c r="AC13" s="224"/>
      <c r="AL13" s="280"/>
      <c r="AM13" s="292">
        <f t="shared" si="1"/>
        <v>4</v>
      </c>
      <c r="AN13" s="293">
        <f t="shared" si="1"/>
        <v>4</v>
      </c>
      <c r="AO13" s="138"/>
      <c r="AP13" s="138"/>
      <c r="AQ13" s="138"/>
      <c r="AR13" s="304"/>
      <c r="AS13" s="138"/>
      <c r="AT13" s="303">
        <f>D31*Q9</f>
        <v>0</v>
      </c>
      <c r="AU13" s="138"/>
      <c r="AV13" s="297" t="s">
        <v>18</v>
      </c>
      <c r="AW13" s="138"/>
      <c r="AX13" s="298" t="e">
        <f>AX10*4</f>
        <v>#VALUE!</v>
      </c>
      <c r="AY13" s="138"/>
      <c r="AZ13" s="299" t="e">
        <f>AZ10*4</f>
        <v>#VALUE!</v>
      </c>
      <c r="BA13" s="138"/>
      <c r="BB13" s="300" t="e">
        <f t="shared" si="0"/>
        <v>#VALUE!</v>
      </c>
      <c r="BC13" s="138"/>
      <c r="BD13" s="138" t="e">
        <f t="shared" si="2"/>
        <v>#VALUE!</v>
      </c>
      <c r="BE13" s="137" t="e">
        <f>BE11</f>
        <v>#VALUE!</v>
      </c>
    </row>
    <row r="14" spans="1:57" ht="17.25" customHeight="1">
      <c r="A14" s="159"/>
      <c r="B14" s="159"/>
      <c r="C14" s="159"/>
      <c r="U14" s="234"/>
      <c r="V14" s="249"/>
      <c r="W14" s="210" t="s">
        <v>47</v>
      </c>
      <c r="X14" s="211"/>
      <c r="Y14" s="211"/>
      <c r="Z14" s="211"/>
      <c r="AA14" s="212"/>
      <c r="AB14" s="213" t="s">
        <v>48</v>
      </c>
      <c r="AC14" s="214"/>
      <c r="AL14" s="280"/>
      <c r="AM14" s="292">
        <f t="shared" si="1"/>
        <v>5</v>
      </c>
      <c r="AN14" s="293">
        <f t="shared" si="1"/>
        <v>5</v>
      </c>
      <c r="AO14" s="138"/>
      <c r="AP14" s="305" t="s">
        <v>70</v>
      </c>
      <c r="AQ14" s="138"/>
      <c r="AR14" s="305" t="s">
        <v>69</v>
      </c>
      <c r="AS14" s="138"/>
      <c r="AT14" s="303">
        <f>D31*Q9</f>
        <v>0</v>
      </c>
      <c r="AU14" s="138"/>
      <c r="AV14" s="297" t="s">
        <v>19</v>
      </c>
      <c r="AW14" s="138"/>
      <c r="AX14" s="298" t="e">
        <f>AX10*5</f>
        <v>#VALUE!</v>
      </c>
      <c r="AY14" s="138"/>
      <c r="AZ14" s="299" t="e">
        <f>AZ10*5</f>
        <v>#VALUE!</v>
      </c>
      <c r="BA14" s="138"/>
      <c r="BB14" s="300" t="e">
        <f t="shared" si="0"/>
        <v>#VALUE!</v>
      </c>
      <c r="BC14" s="138"/>
      <c r="BD14" s="138" t="e">
        <f t="shared" si="2"/>
        <v>#VALUE!</v>
      </c>
      <c r="BE14" s="137" t="e">
        <f t="shared" ref="BE14:BE19" si="3">BE12</f>
        <v>#VALUE!</v>
      </c>
    </row>
    <row r="15" spans="1:57" ht="15" customHeight="1">
      <c r="A15" s="159"/>
      <c r="B15" s="159"/>
      <c r="C15" s="227" t="s">
        <v>78</v>
      </c>
      <c r="D15" s="228"/>
      <c r="U15" s="229"/>
      <c r="V15" s="234"/>
      <c r="W15" s="215" t="e">
        <f>J17-J18</f>
        <v>#VALUE!</v>
      </c>
      <c r="X15" s="216"/>
      <c r="Y15" s="216"/>
      <c r="Z15" s="216"/>
      <c r="AA15" s="217" t="s">
        <v>29</v>
      </c>
      <c r="AB15" s="218" t="e">
        <f>W15/J17*100</f>
        <v>#VALUE!</v>
      </c>
      <c r="AC15" s="217" t="s">
        <v>49</v>
      </c>
      <c r="AD15" s="306"/>
      <c r="AE15" s="306"/>
      <c r="AF15" s="306"/>
      <c r="AG15" s="306"/>
      <c r="AH15" s="306"/>
      <c r="AI15" s="306"/>
      <c r="AL15" s="280"/>
      <c r="AM15" s="292">
        <f t="shared" si="1"/>
        <v>6</v>
      </c>
      <c r="AN15" s="293">
        <f t="shared" si="1"/>
        <v>6</v>
      </c>
      <c r="AO15" s="138"/>
      <c r="AP15" s="307">
        <v>40000</v>
      </c>
      <c r="AQ15" s="138"/>
      <c r="AR15" s="307">
        <v>8000</v>
      </c>
      <c r="AS15" s="138"/>
      <c r="AT15" s="303">
        <f>D31*Q9</f>
        <v>0</v>
      </c>
      <c r="AU15" s="138"/>
      <c r="AV15" s="297" t="s">
        <v>20</v>
      </c>
      <c r="AW15" s="138"/>
      <c r="AX15" s="298" t="e">
        <f>AX10*6</f>
        <v>#VALUE!</v>
      </c>
      <c r="AY15" s="138"/>
      <c r="AZ15" s="299" t="e">
        <f>AZ10*6</f>
        <v>#VALUE!</v>
      </c>
      <c r="BA15" s="138"/>
      <c r="BB15" s="300" t="e">
        <f t="shared" si="0"/>
        <v>#VALUE!</v>
      </c>
      <c r="BC15" s="138"/>
      <c r="BD15" s="138" t="e">
        <f t="shared" si="2"/>
        <v>#VALUE!</v>
      </c>
      <c r="BE15" s="137" t="e">
        <f t="shared" si="3"/>
        <v>#VALUE!</v>
      </c>
    </row>
    <row r="16" spans="1:57" ht="15.75" customHeight="1">
      <c r="A16" s="159"/>
      <c r="B16" s="159"/>
      <c r="C16" s="230" t="s">
        <v>45</v>
      </c>
      <c r="D16" s="231" t="s">
        <v>5</v>
      </c>
      <c r="E16" s="232"/>
      <c r="F16" s="232"/>
      <c r="G16" s="233"/>
      <c r="H16" s="231" t="s">
        <v>6</v>
      </c>
      <c r="I16" s="233"/>
      <c r="J16" s="231" t="s">
        <v>8</v>
      </c>
      <c r="K16" s="232"/>
      <c r="L16" s="232"/>
      <c r="M16" s="233"/>
      <c r="N16" s="231" t="s">
        <v>27</v>
      </c>
      <c r="O16" s="232"/>
      <c r="P16" s="232"/>
      <c r="Q16" s="233"/>
      <c r="R16" s="231" t="s">
        <v>12</v>
      </c>
      <c r="S16" s="232"/>
      <c r="T16" s="233"/>
      <c r="U16" s="234"/>
      <c r="V16" s="234"/>
      <c r="W16" s="219"/>
      <c r="X16" s="220"/>
      <c r="Y16" s="220"/>
      <c r="Z16" s="220"/>
      <c r="AA16" s="221"/>
      <c r="AB16" s="222"/>
      <c r="AC16" s="221"/>
      <c r="AD16" s="308"/>
      <c r="AE16" s="308"/>
      <c r="AF16" s="308"/>
      <c r="AG16" s="308"/>
      <c r="AH16" s="308"/>
      <c r="AI16" s="308"/>
      <c r="AL16" s="280"/>
      <c r="AM16" s="292">
        <f t="shared" si="1"/>
        <v>7</v>
      </c>
      <c r="AN16" s="293">
        <f t="shared" si="1"/>
        <v>7</v>
      </c>
      <c r="AO16" s="138"/>
      <c r="AP16" s="138"/>
      <c r="AQ16" s="138"/>
      <c r="AR16" s="138"/>
      <c r="AS16" s="138"/>
      <c r="AT16" s="303">
        <f>D31*Q9</f>
        <v>0</v>
      </c>
      <c r="AU16" s="138"/>
      <c r="AV16" s="297" t="s">
        <v>21</v>
      </c>
      <c r="AW16" s="138"/>
      <c r="AX16" s="298" t="e">
        <f>AX10*7</f>
        <v>#VALUE!</v>
      </c>
      <c r="AY16" s="138"/>
      <c r="AZ16" s="299" t="e">
        <f>AZ10*7</f>
        <v>#VALUE!</v>
      </c>
      <c r="BA16" s="138"/>
      <c r="BB16" s="300" t="e">
        <f t="shared" si="0"/>
        <v>#VALUE!</v>
      </c>
      <c r="BC16" s="138"/>
      <c r="BD16" s="138" t="e">
        <f t="shared" si="2"/>
        <v>#VALUE!</v>
      </c>
      <c r="BE16" s="137" t="e">
        <f t="shared" si="3"/>
        <v>#VALUE!</v>
      </c>
    </row>
    <row r="17" spans="1:57" ht="13.5" customHeight="1">
      <c r="A17" s="159"/>
      <c r="B17" s="159"/>
      <c r="C17" s="235" t="s">
        <v>66</v>
      </c>
      <c r="D17" s="236">
        <f>0.001*D9*Q9*J9*(H9)</f>
        <v>0</v>
      </c>
      <c r="E17" s="237"/>
      <c r="F17" s="232" t="s">
        <v>0</v>
      </c>
      <c r="G17" s="233"/>
      <c r="H17" s="238" t="e">
        <f>D17*AM41</f>
        <v>#VALUE!</v>
      </c>
      <c r="I17" s="239" t="s">
        <v>0</v>
      </c>
      <c r="J17" s="240" t="e">
        <f>H17*12</f>
        <v>#VALUE!</v>
      </c>
      <c r="K17" s="241"/>
      <c r="L17" s="232" t="s">
        <v>0</v>
      </c>
      <c r="M17" s="233"/>
      <c r="N17" s="240" t="e">
        <f>0.001*D9*Q9*J9*AM41*12*AR50</f>
        <v>#VALUE!</v>
      </c>
      <c r="O17" s="241"/>
      <c r="P17" s="232" t="s">
        <v>9</v>
      </c>
      <c r="Q17" s="233"/>
      <c r="R17" s="242" t="e">
        <f>0.001*D9*Q9*J9*AM41*12</f>
        <v>#VALUE!</v>
      </c>
      <c r="S17" s="232" t="s">
        <v>11</v>
      </c>
      <c r="T17" s="233"/>
      <c r="U17" s="234"/>
      <c r="V17" s="229"/>
      <c r="W17" s="243"/>
      <c r="X17" s="243"/>
      <c r="Y17" s="243"/>
      <c r="Z17" s="243"/>
      <c r="AA17" s="244"/>
      <c r="AB17" s="245"/>
      <c r="AC17" s="244"/>
      <c r="AD17" s="308"/>
      <c r="AE17" s="308"/>
      <c r="AF17" s="308"/>
      <c r="AG17" s="308"/>
      <c r="AH17" s="308"/>
      <c r="AI17" s="308"/>
      <c r="AL17" s="280"/>
      <c r="AM17" s="292">
        <f t="shared" si="1"/>
        <v>8</v>
      </c>
      <c r="AN17" s="293">
        <f t="shared" si="1"/>
        <v>8</v>
      </c>
      <c r="AO17" s="138"/>
      <c r="AP17" s="138"/>
      <c r="AQ17" s="138"/>
      <c r="AR17" s="138"/>
      <c r="AS17" s="138"/>
      <c r="AT17" s="303">
        <f>D31*Q9</f>
        <v>0</v>
      </c>
      <c r="AU17" s="138"/>
      <c r="AV17" s="297" t="s">
        <v>22</v>
      </c>
      <c r="AW17" s="138"/>
      <c r="AX17" s="298" t="e">
        <f>AX10*8</f>
        <v>#VALUE!</v>
      </c>
      <c r="AY17" s="138"/>
      <c r="AZ17" s="299" t="e">
        <f>AZ10*8</f>
        <v>#VALUE!</v>
      </c>
      <c r="BA17" s="138"/>
      <c r="BB17" s="300" t="e">
        <f t="shared" si="0"/>
        <v>#VALUE!</v>
      </c>
      <c r="BC17" s="138"/>
      <c r="BD17" s="138" t="e">
        <f t="shared" si="2"/>
        <v>#VALUE!</v>
      </c>
      <c r="BE17" s="137" t="e">
        <f t="shared" si="3"/>
        <v>#VALUE!</v>
      </c>
    </row>
    <row r="18" spans="1:57" ht="14.25" customHeight="1">
      <c r="A18" s="159"/>
      <c r="B18" s="159"/>
      <c r="C18" s="235" t="s">
        <v>65</v>
      </c>
      <c r="D18" s="236">
        <f>0.001*D11*Q11*J11*(H11)</f>
        <v>0</v>
      </c>
      <c r="E18" s="237"/>
      <c r="F18" s="232" t="s">
        <v>0</v>
      </c>
      <c r="G18" s="233"/>
      <c r="H18" s="238" t="e">
        <f>D18*AM41</f>
        <v>#VALUE!</v>
      </c>
      <c r="I18" s="239" t="s">
        <v>0</v>
      </c>
      <c r="J18" s="240" t="e">
        <f>H18*12</f>
        <v>#VALUE!</v>
      </c>
      <c r="K18" s="241"/>
      <c r="L18" s="232" t="s">
        <v>0</v>
      </c>
      <c r="M18" s="233"/>
      <c r="N18" s="240" t="e">
        <f>0.001*D11*Q11*J11*AM41*12*AR50</f>
        <v>#VALUE!</v>
      </c>
      <c r="O18" s="241"/>
      <c r="P18" s="232" t="s">
        <v>9</v>
      </c>
      <c r="Q18" s="233"/>
      <c r="R18" s="242" t="e">
        <f>0.001*D11*Q11*J11*AM41*12</f>
        <v>#VALUE!</v>
      </c>
      <c r="S18" s="232" t="s">
        <v>11</v>
      </c>
      <c r="T18" s="233"/>
      <c r="V18" s="264"/>
      <c r="W18" s="210" t="s">
        <v>52</v>
      </c>
      <c r="X18" s="211"/>
      <c r="Y18" s="211"/>
      <c r="Z18" s="211"/>
      <c r="AA18" s="211"/>
      <c r="AB18" s="211"/>
      <c r="AC18" s="212"/>
      <c r="AD18" s="308"/>
      <c r="AE18" s="308"/>
      <c r="AF18" s="308"/>
      <c r="AG18" s="308"/>
      <c r="AH18" s="308"/>
      <c r="AI18" s="308"/>
      <c r="AL18" s="280"/>
      <c r="AM18" s="292">
        <f t="shared" si="1"/>
        <v>9</v>
      </c>
      <c r="AN18" s="293">
        <f t="shared" si="1"/>
        <v>9</v>
      </c>
      <c r="AO18" s="138"/>
      <c r="AP18" s="138"/>
      <c r="AQ18" s="138"/>
      <c r="AR18" s="138"/>
      <c r="AS18" s="138"/>
      <c r="AT18" s="303">
        <f>D31*Q9</f>
        <v>0</v>
      </c>
      <c r="AU18" s="138"/>
      <c r="AV18" s="297" t="s">
        <v>23</v>
      </c>
      <c r="AW18" s="138"/>
      <c r="AX18" s="298" t="e">
        <f>AX10*9</f>
        <v>#VALUE!</v>
      </c>
      <c r="AY18" s="138"/>
      <c r="AZ18" s="299" t="e">
        <f>AZ10*9</f>
        <v>#VALUE!</v>
      </c>
      <c r="BA18" s="138"/>
      <c r="BB18" s="300" t="e">
        <f t="shared" si="0"/>
        <v>#VALUE!</v>
      </c>
      <c r="BC18" s="138"/>
      <c r="BD18" s="138" t="e">
        <f t="shared" si="2"/>
        <v>#VALUE!</v>
      </c>
      <c r="BE18" s="137" t="e">
        <f t="shared" si="3"/>
        <v>#VALUE!</v>
      </c>
    </row>
    <row r="19" spans="1:57" ht="15.75" customHeight="1">
      <c r="A19" s="159"/>
      <c r="B19" s="159"/>
      <c r="W19" s="210" t="s">
        <v>47</v>
      </c>
      <c r="X19" s="211"/>
      <c r="Y19" s="211"/>
      <c r="Z19" s="211"/>
      <c r="AA19" s="212"/>
      <c r="AB19" s="213" t="s">
        <v>48</v>
      </c>
      <c r="AC19" s="214"/>
      <c r="AD19" s="306"/>
      <c r="AL19" s="280"/>
      <c r="AM19" s="292">
        <f>AM18+1</f>
        <v>10</v>
      </c>
      <c r="AN19" s="293">
        <f>AN18+1</f>
        <v>10</v>
      </c>
      <c r="AO19" s="138"/>
      <c r="AP19" s="138"/>
      <c r="AQ19" s="138"/>
      <c r="AR19" s="138"/>
      <c r="AS19" s="138"/>
      <c r="AT19" s="309">
        <f>D31*Q9</f>
        <v>0</v>
      </c>
      <c r="AU19" s="138"/>
      <c r="AV19" s="310" t="s">
        <v>24</v>
      </c>
      <c r="AW19" s="138"/>
      <c r="AX19" s="311" t="e">
        <f>AX10*10</f>
        <v>#VALUE!</v>
      </c>
      <c r="AY19" s="138"/>
      <c r="AZ19" s="312" t="e">
        <f>AZ10*10</f>
        <v>#VALUE!</v>
      </c>
      <c r="BA19" s="138"/>
      <c r="BB19" s="313" t="e">
        <f t="shared" si="0"/>
        <v>#VALUE!</v>
      </c>
      <c r="BC19" s="138"/>
      <c r="BD19" s="138" t="e">
        <f t="shared" si="2"/>
        <v>#VALUE!</v>
      </c>
      <c r="BE19" s="137" t="e">
        <f t="shared" si="3"/>
        <v>#VALUE!</v>
      </c>
    </row>
    <row r="20" spans="1:57" ht="15" customHeight="1">
      <c r="A20" s="159"/>
      <c r="B20" s="159"/>
      <c r="C20" s="159"/>
      <c r="U20" s="249"/>
      <c r="W20" s="215" t="e">
        <f>N17-N18</f>
        <v>#VALUE!</v>
      </c>
      <c r="X20" s="216"/>
      <c r="Y20" s="216"/>
      <c r="Z20" s="216"/>
      <c r="AA20" s="217" t="s">
        <v>50</v>
      </c>
      <c r="AB20" s="218" t="e">
        <f>W20/N17*100</f>
        <v>#VALUE!</v>
      </c>
      <c r="AC20" s="217" t="s">
        <v>49</v>
      </c>
      <c r="AD20" s="308"/>
      <c r="AE20" s="306"/>
      <c r="AF20" s="306"/>
      <c r="AG20" s="306"/>
      <c r="AH20" s="306"/>
      <c r="AI20" s="306"/>
      <c r="AL20" s="280"/>
      <c r="AM20" s="292">
        <f t="shared" si="1"/>
        <v>11</v>
      </c>
      <c r="AN20" s="293">
        <f t="shared" si="1"/>
        <v>11</v>
      </c>
      <c r="AO20" s="138"/>
      <c r="AP20" s="138"/>
      <c r="AQ20" s="138"/>
      <c r="AR20" s="138"/>
      <c r="AS20" s="138"/>
    </row>
    <row r="21" spans="1:57" ht="14.25" customHeight="1">
      <c r="A21" s="159"/>
      <c r="B21" s="159"/>
      <c r="C21" s="159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34"/>
      <c r="W21" s="219"/>
      <c r="X21" s="220"/>
      <c r="Y21" s="220"/>
      <c r="Z21" s="220"/>
      <c r="AA21" s="221"/>
      <c r="AB21" s="222"/>
      <c r="AC21" s="221"/>
      <c r="AD21" s="308"/>
      <c r="AE21" s="308"/>
      <c r="AF21" s="308"/>
      <c r="AG21" s="308"/>
      <c r="AH21" s="308"/>
      <c r="AI21" s="308"/>
      <c r="AL21" s="280"/>
      <c r="AM21" s="292">
        <f t="shared" si="1"/>
        <v>12</v>
      </c>
      <c r="AN21" s="293">
        <f t="shared" si="1"/>
        <v>12</v>
      </c>
      <c r="AO21" s="138"/>
      <c r="AP21" s="314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</row>
    <row r="22" spans="1:57" ht="13.5" customHeight="1">
      <c r="A22" s="159"/>
      <c r="B22" s="159"/>
      <c r="C22" s="159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34"/>
      <c r="Y22" s="164"/>
      <c r="AD22" s="308"/>
      <c r="AE22" s="308"/>
      <c r="AF22" s="308"/>
      <c r="AG22" s="308"/>
      <c r="AH22" s="308"/>
      <c r="AI22" s="308"/>
      <c r="AL22" s="280"/>
      <c r="AM22" s="292">
        <f t="shared" si="1"/>
        <v>13</v>
      </c>
      <c r="AN22" s="293">
        <f t="shared" si="1"/>
        <v>13</v>
      </c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</row>
    <row r="23" spans="1:57" ht="15" customHeight="1">
      <c r="A23" s="159"/>
      <c r="B23" s="159"/>
      <c r="C23" s="158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4"/>
      <c r="O23" s="254"/>
      <c r="P23" s="254"/>
      <c r="Q23" s="254"/>
      <c r="R23" s="256"/>
      <c r="S23" s="256"/>
      <c r="T23" s="256"/>
      <c r="U23" s="229"/>
      <c r="W23" s="213" t="s">
        <v>85</v>
      </c>
      <c r="X23" s="257"/>
      <c r="Y23" s="257"/>
      <c r="Z23" s="257"/>
      <c r="AA23" s="257"/>
      <c r="AB23" s="257"/>
      <c r="AC23" s="214"/>
      <c r="AE23" s="308"/>
      <c r="AF23" s="308"/>
      <c r="AG23" s="308"/>
      <c r="AH23" s="308"/>
      <c r="AI23" s="308"/>
      <c r="AL23" s="280"/>
      <c r="AM23" s="292">
        <f t="shared" si="1"/>
        <v>14</v>
      </c>
      <c r="AN23" s="293">
        <f t="shared" si="1"/>
        <v>14</v>
      </c>
      <c r="AO23" s="138"/>
      <c r="AP23" s="138"/>
      <c r="AQ23" s="138"/>
      <c r="AR23" s="138"/>
      <c r="AS23" s="138"/>
      <c r="AT23" s="138"/>
      <c r="AU23" s="138"/>
      <c r="AV23" s="138"/>
      <c r="AW23" s="138"/>
      <c r="AX23" s="158"/>
      <c r="AY23" s="158"/>
      <c r="AZ23" s="138"/>
      <c r="BA23" s="138"/>
      <c r="BB23" s="138"/>
      <c r="BC23" s="138"/>
      <c r="BD23" s="315" t="e">
        <f>BE23</f>
        <v>#VALUE!</v>
      </c>
      <c r="BE23" s="137" t="e">
        <f>AP35</f>
        <v>#VALUE!</v>
      </c>
    </row>
    <row r="24" spans="1:57" ht="14.25" customHeight="1">
      <c r="A24" s="159"/>
      <c r="B24" s="159"/>
      <c r="C24" s="158"/>
      <c r="D24" s="258"/>
      <c r="E24" s="258"/>
      <c r="F24" s="254"/>
      <c r="G24" s="254"/>
      <c r="H24" s="259"/>
      <c r="I24" s="260"/>
      <c r="J24" s="258"/>
      <c r="K24" s="258"/>
      <c r="L24" s="254"/>
      <c r="M24" s="254"/>
      <c r="N24" s="258"/>
      <c r="O24" s="258"/>
      <c r="P24" s="258"/>
      <c r="Q24" s="261"/>
      <c r="R24" s="258"/>
      <c r="S24" s="258"/>
      <c r="T24" s="262"/>
      <c r="U24" s="263"/>
      <c r="W24" s="213" t="s">
        <v>68</v>
      </c>
      <c r="X24" s="257"/>
      <c r="Y24" s="257"/>
      <c r="Z24" s="257"/>
      <c r="AA24" s="257"/>
      <c r="AB24" s="265" t="s">
        <v>87</v>
      </c>
      <c r="AC24" s="217"/>
      <c r="AL24" s="280"/>
      <c r="AM24" s="292">
        <f t="shared" si="1"/>
        <v>15</v>
      </c>
      <c r="AN24" s="293">
        <f t="shared" si="1"/>
        <v>15</v>
      </c>
      <c r="AO24" s="138"/>
      <c r="AP24" s="316" t="s">
        <v>37</v>
      </c>
      <c r="AQ24" s="317"/>
      <c r="AR24" s="138"/>
      <c r="AS24" s="138"/>
      <c r="AT24" s="318" t="s">
        <v>38</v>
      </c>
      <c r="AU24" s="319"/>
      <c r="AV24" s="320"/>
      <c r="AW24" s="253"/>
      <c r="AX24" s="138"/>
      <c r="AY24" s="158"/>
      <c r="AZ24" s="138"/>
      <c r="BA24" s="138"/>
      <c r="BB24" s="138"/>
      <c r="BC24" s="138"/>
      <c r="BD24" s="138" t="e">
        <f>BD23+BE24</f>
        <v>#VALUE!</v>
      </c>
      <c r="BE24" s="137" t="e">
        <f>BE23</f>
        <v>#VALUE!</v>
      </c>
    </row>
    <row r="25" spans="1:57" ht="15.75" customHeight="1">
      <c r="A25" s="159"/>
      <c r="B25" s="159"/>
      <c r="C25" s="158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66"/>
      <c r="W25" s="267" t="e">
        <f>AP10</f>
        <v>#VALUE!</v>
      </c>
      <c r="X25" s="268"/>
      <c r="Y25" s="268"/>
      <c r="Z25" s="268"/>
      <c r="AA25" s="269" t="s">
        <v>86</v>
      </c>
      <c r="AB25" s="270" t="e">
        <f>AP11</f>
        <v>#VALUE!</v>
      </c>
      <c r="AC25" s="269" t="s">
        <v>86</v>
      </c>
      <c r="AL25" s="280"/>
      <c r="AM25" s="292">
        <f t="shared" si="1"/>
        <v>16</v>
      </c>
      <c r="AN25" s="293">
        <f t="shared" si="1"/>
        <v>16</v>
      </c>
      <c r="AO25" s="138"/>
      <c r="AP25" s="321"/>
      <c r="AQ25" s="322"/>
      <c r="AR25" s="138"/>
      <c r="AS25" s="138"/>
      <c r="AT25" s="323"/>
      <c r="AU25" s="246"/>
      <c r="AV25" s="324"/>
      <c r="AW25" s="253"/>
      <c r="AX25" s="138"/>
      <c r="AY25" s="158"/>
      <c r="AZ25" s="138"/>
      <c r="BA25" s="138"/>
      <c r="BB25" s="138"/>
      <c r="BC25" s="138"/>
      <c r="BD25" s="138" t="e">
        <f t="shared" ref="BD25:BD32" si="4">BD24+BE25</f>
        <v>#VALUE!</v>
      </c>
      <c r="BE25" s="137" t="e">
        <f t="shared" ref="BE25:BE32" si="5">BE24</f>
        <v>#VALUE!</v>
      </c>
    </row>
    <row r="26" spans="1:57" ht="13.5" customHeight="1">
      <c r="A26" s="159"/>
      <c r="B26" s="159"/>
      <c r="C26" s="158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66"/>
      <c r="W26" s="137" t="s">
        <v>88</v>
      </c>
      <c r="Z26" s="272" t="e">
        <f>W25-AB25</f>
        <v>#VALUE!</v>
      </c>
      <c r="AA26" s="137" t="s">
        <v>89</v>
      </c>
      <c r="AC26" s="142"/>
      <c r="AL26" s="280"/>
      <c r="AM26" s="292">
        <f t="shared" si="1"/>
        <v>17</v>
      </c>
      <c r="AN26" s="293">
        <f t="shared" si="1"/>
        <v>17</v>
      </c>
      <c r="AO26" s="138"/>
      <c r="AP26" s="325" t="e">
        <f>10/AP10</f>
        <v>#VALUE!</v>
      </c>
      <c r="AQ26" s="326"/>
      <c r="AR26" s="138"/>
      <c r="AS26" s="138"/>
      <c r="AT26" s="327" t="e">
        <f>((#REF!+#REF!)*#REF!)*Q9</f>
        <v>#REF!</v>
      </c>
      <c r="AU26" s="152"/>
      <c r="AV26" s="155"/>
      <c r="AW26" s="138"/>
      <c r="AX26" s="138"/>
      <c r="AY26" s="158"/>
      <c r="AZ26" s="138"/>
      <c r="BA26" s="138"/>
      <c r="BB26" s="138"/>
      <c r="BC26" s="138"/>
      <c r="BD26" s="138" t="e">
        <f t="shared" si="4"/>
        <v>#VALUE!</v>
      </c>
      <c r="BE26" s="137" t="e">
        <f t="shared" si="5"/>
        <v>#VALUE!</v>
      </c>
    </row>
    <row r="27" spans="1:57" ht="13.5" customHeight="1">
      <c r="A27" s="159"/>
      <c r="B27" s="159"/>
      <c r="C27" s="158"/>
      <c r="D27" s="273"/>
      <c r="E27" s="273"/>
      <c r="F27" s="274"/>
      <c r="G27" s="274"/>
      <c r="H27" s="275"/>
      <c r="I27" s="275"/>
      <c r="J27" s="273"/>
      <c r="K27" s="273"/>
      <c r="L27" s="274"/>
      <c r="M27" s="274"/>
      <c r="N27" s="273"/>
      <c r="O27" s="273"/>
      <c r="P27" s="274"/>
      <c r="Q27" s="274"/>
      <c r="R27" s="276"/>
      <c r="S27" s="277"/>
      <c r="T27" s="277"/>
      <c r="U27" s="266"/>
      <c r="AL27" s="280"/>
      <c r="AM27" s="292">
        <f t="shared" ref="AM27:AN39" si="6">AM26+1</f>
        <v>18</v>
      </c>
      <c r="AN27" s="293">
        <f t="shared" si="6"/>
        <v>18</v>
      </c>
      <c r="AO27" s="138"/>
      <c r="AP27" s="328" t="e">
        <f>10/AP11</f>
        <v>#VALUE!</v>
      </c>
      <c r="AQ27" s="329"/>
      <c r="AR27" s="138"/>
      <c r="AS27" s="138"/>
      <c r="AT27" s="138"/>
      <c r="AU27" s="138"/>
      <c r="AV27" s="138"/>
      <c r="AW27" s="138"/>
      <c r="AX27" s="138"/>
      <c r="AY27" s="158"/>
      <c r="AZ27" s="138"/>
      <c r="BA27" s="138"/>
      <c r="BB27" s="138"/>
      <c r="BC27" s="138"/>
      <c r="BD27" s="138" t="e">
        <f t="shared" si="4"/>
        <v>#VALUE!</v>
      </c>
      <c r="BE27" s="137" t="e">
        <f t="shared" si="5"/>
        <v>#VALUE!</v>
      </c>
    </row>
    <row r="28" spans="1:57" ht="5.25" customHeight="1">
      <c r="A28" s="159"/>
      <c r="B28" s="159"/>
      <c r="C28" s="158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0"/>
      <c r="S28" s="260"/>
      <c r="T28" s="262"/>
      <c r="U28" s="266"/>
      <c r="AL28" s="280"/>
      <c r="AM28" s="292">
        <f t="shared" si="6"/>
        <v>19</v>
      </c>
      <c r="AN28" s="293">
        <f t="shared" si="6"/>
        <v>19</v>
      </c>
      <c r="AO28" s="138"/>
      <c r="AP28" s="138"/>
      <c r="AQ28" s="138"/>
      <c r="AR28" s="138"/>
      <c r="AS28" s="138"/>
      <c r="AT28" s="330" t="s">
        <v>39</v>
      </c>
      <c r="AU28" s="331"/>
      <c r="AV28" s="332"/>
      <c r="AW28" s="138"/>
      <c r="AX28" s="138"/>
      <c r="AY28" s="158"/>
      <c r="AZ28" s="138"/>
      <c r="BA28" s="138"/>
      <c r="BB28" s="138"/>
      <c r="BC28" s="138"/>
      <c r="BD28" s="138" t="e">
        <f t="shared" si="4"/>
        <v>#VALUE!</v>
      </c>
      <c r="BE28" s="137" t="e">
        <f t="shared" si="5"/>
        <v>#VALUE!</v>
      </c>
    </row>
    <row r="29" spans="1:57">
      <c r="A29" s="159"/>
      <c r="B29" s="159"/>
      <c r="C29" s="158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33"/>
      <c r="O29" s="333"/>
      <c r="P29" s="333"/>
      <c r="Q29" s="333"/>
      <c r="R29" s="333"/>
      <c r="S29" s="333"/>
      <c r="T29" s="333"/>
      <c r="U29" s="266"/>
      <c r="AL29" s="280"/>
      <c r="AM29" s="292">
        <f t="shared" si="6"/>
        <v>20</v>
      </c>
      <c r="AN29" s="293">
        <f t="shared" si="6"/>
        <v>20</v>
      </c>
      <c r="AO29" s="138"/>
      <c r="AP29" s="138"/>
      <c r="AQ29" s="138"/>
      <c r="AR29" s="138"/>
      <c r="AS29" s="138"/>
      <c r="AT29" s="334"/>
      <c r="AU29" s="335"/>
      <c r="AV29" s="336"/>
      <c r="AW29" s="138"/>
      <c r="AX29" s="138"/>
      <c r="AY29" s="158"/>
      <c r="AZ29" s="138"/>
      <c r="BA29" s="138"/>
      <c r="BB29" s="138"/>
      <c r="BC29" s="138"/>
      <c r="BD29" s="138" t="e">
        <f t="shared" si="4"/>
        <v>#VALUE!</v>
      </c>
      <c r="BE29" s="137" t="e">
        <f t="shared" si="5"/>
        <v>#VALUE!</v>
      </c>
    </row>
    <row r="30" spans="1:57">
      <c r="A30" s="159"/>
      <c r="B30" s="159"/>
      <c r="C30" s="158"/>
      <c r="D30" s="337"/>
      <c r="E30" s="337"/>
      <c r="F30" s="337"/>
      <c r="G30" s="260"/>
      <c r="H30" s="338"/>
      <c r="I30" s="338"/>
      <c r="J30" s="339"/>
      <c r="K30" s="338"/>
      <c r="L30" s="338"/>
      <c r="M30" s="340"/>
      <c r="N30" s="337"/>
      <c r="O30" s="337"/>
      <c r="P30" s="337"/>
      <c r="Q30" s="337"/>
      <c r="R30" s="341"/>
      <c r="S30" s="341"/>
      <c r="T30" s="341"/>
      <c r="V30" s="159"/>
      <c r="Y30" s="279"/>
      <c r="Z30" s="279"/>
      <c r="AA30" s="279"/>
      <c r="AB30" s="279"/>
      <c r="AL30" s="280"/>
      <c r="AM30" s="292">
        <f t="shared" si="6"/>
        <v>21</v>
      </c>
      <c r="AN30" s="293">
        <f t="shared" si="6"/>
        <v>21</v>
      </c>
      <c r="AO30" s="138"/>
      <c r="AR30" s="138"/>
      <c r="AS30" s="138"/>
      <c r="AT30" s="342" t="e">
        <f>AT26/10</f>
        <v>#REF!</v>
      </c>
      <c r="AU30" s="152"/>
      <c r="AV30" s="155" t="s">
        <v>40</v>
      </c>
      <c r="AW30" s="138"/>
      <c r="AX30" s="138"/>
      <c r="AY30" s="158"/>
      <c r="AZ30" s="138"/>
      <c r="BA30" s="138"/>
      <c r="BB30" s="138"/>
      <c r="BC30" s="138"/>
      <c r="BD30" s="138" t="e">
        <f t="shared" si="4"/>
        <v>#VALUE!</v>
      </c>
      <c r="BE30" s="137" t="e">
        <f t="shared" si="5"/>
        <v>#VALUE!</v>
      </c>
    </row>
    <row r="31" spans="1:57" ht="16">
      <c r="A31" s="159"/>
      <c r="B31" s="159"/>
      <c r="C31" s="158"/>
      <c r="D31" s="258"/>
      <c r="E31" s="258"/>
      <c r="F31" s="262"/>
      <c r="G31" s="262"/>
      <c r="H31" s="339"/>
      <c r="I31" s="315"/>
      <c r="J31" s="339"/>
      <c r="K31" s="343"/>
      <c r="L31" s="344"/>
      <c r="M31" s="344"/>
      <c r="N31" s="345"/>
      <c r="O31" s="345"/>
      <c r="P31" s="345"/>
      <c r="Q31" s="346"/>
      <c r="R31" s="254"/>
      <c r="S31" s="254"/>
      <c r="T31" s="262"/>
      <c r="V31" s="159"/>
      <c r="Y31" s="279"/>
      <c r="Z31" s="279"/>
      <c r="AA31" s="279"/>
      <c r="AB31" s="279"/>
      <c r="AL31" s="280"/>
      <c r="AM31" s="292">
        <f t="shared" si="6"/>
        <v>22</v>
      </c>
      <c r="AN31" s="293">
        <f t="shared" si="6"/>
        <v>22</v>
      </c>
      <c r="AO31" s="138"/>
      <c r="AP31" s="286" t="s">
        <v>42</v>
      </c>
      <c r="AQ31" s="286"/>
      <c r="AR31" s="286"/>
      <c r="AS31" s="138"/>
      <c r="AT31" s="138" t="e">
        <f>AT30/12</f>
        <v>#REF!</v>
      </c>
      <c r="AU31" s="138"/>
      <c r="AV31" s="138" t="s">
        <v>41</v>
      </c>
      <c r="AW31" s="138"/>
      <c r="AX31" s="138"/>
      <c r="AY31" s="158"/>
      <c r="AZ31" s="138"/>
      <c r="BA31" s="138"/>
      <c r="BB31" s="138"/>
      <c r="BC31" s="138"/>
      <c r="BD31" s="138" t="e">
        <f t="shared" si="4"/>
        <v>#VALUE!</v>
      </c>
      <c r="BE31" s="137" t="e">
        <f t="shared" si="5"/>
        <v>#VALUE!</v>
      </c>
    </row>
    <row r="32" spans="1:57">
      <c r="A32" s="159"/>
      <c r="B32" s="159"/>
      <c r="C32" s="159"/>
      <c r="D32" s="164"/>
      <c r="E32" s="347"/>
      <c r="F32" s="347"/>
      <c r="G32" s="347"/>
      <c r="J32" s="348"/>
      <c r="K32" s="349"/>
      <c r="L32" s="349"/>
      <c r="M32" s="349"/>
      <c r="N32" s="264"/>
      <c r="P32" s="264"/>
      <c r="Q32" s="350"/>
      <c r="R32" s="350"/>
      <c r="S32" s="350"/>
      <c r="T32" s="350"/>
      <c r="U32" s="350"/>
      <c r="V32" s="159"/>
      <c r="Y32" s="279"/>
      <c r="Z32" s="279"/>
      <c r="AA32" s="279"/>
      <c r="AB32" s="279"/>
      <c r="AL32" s="280"/>
      <c r="AM32" s="292">
        <f t="shared" si="6"/>
        <v>23</v>
      </c>
      <c r="AN32" s="293">
        <f t="shared" si="6"/>
        <v>23</v>
      </c>
      <c r="AO32" s="138"/>
      <c r="AQ32" s="138"/>
      <c r="AR32" s="138"/>
      <c r="AS32" s="138"/>
      <c r="AT32" s="138" t="e">
        <f>AT31/AM41</f>
        <v>#REF!</v>
      </c>
      <c r="AU32" s="138"/>
      <c r="AV32" s="138" t="s">
        <v>44</v>
      </c>
      <c r="AW32" s="138"/>
      <c r="AX32" s="138"/>
      <c r="AY32" s="158"/>
      <c r="AZ32" s="138"/>
      <c r="BA32" s="138"/>
      <c r="BB32" s="138"/>
      <c r="BC32" s="138"/>
      <c r="BD32" s="138" t="e">
        <f t="shared" si="4"/>
        <v>#VALUE!</v>
      </c>
      <c r="BE32" s="137" t="e">
        <f t="shared" si="5"/>
        <v>#VALUE!</v>
      </c>
    </row>
    <row r="33" spans="1:54">
      <c r="A33" s="159"/>
      <c r="B33" s="159"/>
      <c r="C33" s="159"/>
      <c r="D33" s="159"/>
      <c r="E33" s="351"/>
      <c r="F33" s="351"/>
      <c r="G33" s="351"/>
      <c r="J33" s="352"/>
      <c r="K33" s="351"/>
      <c r="L33" s="351"/>
      <c r="M33" s="351"/>
      <c r="N33" s="159"/>
      <c r="P33" s="264"/>
      <c r="Q33" s="304"/>
      <c r="V33" s="159"/>
      <c r="Y33" s="279"/>
      <c r="Z33" s="279"/>
      <c r="AA33" s="279"/>
      <c r="AB33" s="279"/>
      <c r="AL33" s="280"/>
      <c r="AM33" s="292">
        <f t="shared" si="6"/>
        <v>24</v>
      </c>
      <c r="AN33" s="293">
        <f t="shared" si="6"/>
        <v>24</v>
      </c>
      <c r="AO33" s="138"/>
      <c r="AP33" s="138">
        <f>0.001*D11*Q11*J11*AR50</f>
        <v>0</v>
      </c>
      <c r="AQ33" s="138"/>
      <c r="AR33" s="138">
        <f>0.001*D9*Q9*J9*AR50</f>
        <v>0</v>
      </c>
      <c r="AS33" s="138"/>
      <c r="AT33" s="138">
        <f>AR33-AP33</f>
        <v>0</v>
      </c>
      <c r="AU33" s="138"/>
      <c r="AV33" s="138"/>
      <c r="AW33" s="138"/>
      <c r="AX33" s="138"/>
      <c r="AY33" s="158"/>
      <c r="AZ33" s="265" t="s">
        <v>67</v>
      </c>
      <c r="BA33" s="353"/>
      <c r="BB33" s="217"/>
    </row>
    <row r="34" spans="1:54">
      <c r="A34" s="159"/>
      <c r="B34" s="159"/>
      <c r="C34" s="159"/>
      <c r="D34" s="247"/>
      <c r="E34" s="247"/>
      <c r="F34" s="247"/>
      <c r="G34" s="247"/>
      <c r="H34" s="246"/>
      <c r="I34" s="248"/>
      <c r="J34" s="164"/>
      <c r="K34" s="351"/>
      <c r="L34" s="351"/>
      <c r="M34" s="351"/>
      <c r="N34" s="351"/>
      <c r="P34" s="264"/>
      <c r="Q34" s="304"/>
      <c r="V34" s="159"/>
      <c r="Y34" s="279"/>
      <c r="Z34" s="279"/>
      <c r="AA34" s="279"/>
      <c r="AB34" s="279"/>
      <c r="AL34" s="280"/>
      <c r="AM34" s="292">
        <f t="shared" si="6"/>
        <v>25</v>
      </c>
      <c r="AN34" s="293">
        <f t="shared" si="6"/>
        <v>25</v>
      </c>
      <c r="AO34" s="138"/>
      <c r="AP34" s="138" t="e">
        <f>0.001*D11*Q11*J11*AM41*AR50</f>
        <v>#VALUE!</v>
      </c>
      <c r="AQ34" s="138"/>
      <c r="AR34" s="138" t="e">
        <f>0.001*D9*Q9*J9*AM41*AR50</f>
        <v>#VALUE!</v>
      </c>
      <c r="AS34" s="138"/>
      <c r="AT34" s="138" t="e">
        <f>AR34-AP34</f>
        <v>#VALUE!</v>
      </c>
      <c r="AU34" s="138"/>
      <c r="AV34" s="138"/>
      <c r="AW34" s="138"/>
      <c r="AZ34" s="280" t="s">
        <v>66</v>
      </c>
      <c r="BA34" s="138"/>
      <c r="BB34" s="354" t="s">
        <v>65</v>
      </c>
    </row>
    <row r="35" spans="1:54" ht="16.5" customHeight="1">
      <c r="A35" s="159"/>
      <c r="B35" s="159"/>
      <c r="C35" s="159"/>
      <c r="D35" s="250"/>
      <c r="E35" s="250"/>
      <c r="F35" s="251"/>
      <c r="G35" s="251"/>
      <c r="H35" s="252"/>
      <c r="I35" s="253"/>
      <c r="J35" s="355"/>
      <c r="K35" s="351"/>
      <c r="L35" s="351"/>
      <c r="M35" s="351"/>
      <c r="N35" s="351"/>
      <c r="O35" s="159"/>
      <c r="P35" s="159"/>
      <c r="Q35" s="158"/>
      <c r="V35" s="308"/>
      <c r="W35" s="356"/>
      <c r="X35" s="357"/>
      <c r="Y35" s="357"/>
      <c r="Z35" s="357"/>
      <c r="AA35" s="357"/>
      <c r="AB35" s="139"/>
      <c r="AC35" s="138"/>
      <c r="AL35" s="280"/>
      <c r="AM35" s="292">
        <f t="shared" si="6"/>
        <v>26</v>
      </c>
      <c r="AN35" s="293">
        <f t="shared" si="6"/>
        <v>26</v>
      </c>
      <c r="AO35" s="138"/>
      <c r="AP35" s="138" t="e">
        <f>0.001*D11*Q11*J11*AM41*12*AR50</f>
        <v>#VALUE!</v>
      </c>
      <c r="AQ35" s="138"/>
      <c r="AR35" s="138" t="e">
        <f>0.001*D9*Q9*J9*AM41*12*AR50</f>
        <v>#VALUE!</v>
      </c>
      <c r="AS35" s="138"/>
      <c r="AT35" s="138" t="e">
        <f>AR35-AP35</f>
        <v>#VALUE!</v>
      </c>
      <c r="AU35" s="138"/>
      <c r="AV35" s="138"/>
      <c r="AW35" s="138"/>
      <c r="AZ35" s="342" t="e">
        <f>Q9*K31*(D35/H35)</f>
        <v>#DIV/0!</v>
      </c>
      <c r="BA35" s="152"/>
      <c r="BB35" s="155">
        <f>Q9*H31</f>
        <v>0</v>
      </c>
    </row>
    <row r="36" spans="1:54" ht="11.25" customHeight="1">
      <c r="A36" s="159"/>
      <c r="B36" s="159"/>
      <c r="C36" s="159"/>
      <c r="H36" s="164"/>
      <c r="I36" s="164"/>
      <c r="J36" s="138"/>
      <c r="K36" s="351"/>
      <c r="L36" s="351"/>
      <c r="M36" s="351"/>
      <c r="N36" s="351"/>
      <c r="O36" s="351"/>
      <c r="P36" s="351"/>
      <c r="Q36" s="158"/>
      <c r="R36" s="358"/>
      <c r="S36" s="139"/>
      <c r="T36" s="139"/>
      <c r="U36" s="164"/>
      <c r="V36" s="359"/>
      <c r="W36" s="360"/>
      <c r="X36" s="139"/>
      <c r="Y36" s="139"/>
      <c r="Z36" s="361"/>
      <c r="AA36" s="139"/>
      <c r="AB36" s="139"/>
      <c r="AC36" s="139"/>
      <c r="AL36" s="280"/>
      <c r="AM36" s="292">
        <f t="shared" si="6"/>
        <v>27</v>
      </c>
      <c r="AN36" s="293">
        <f t="shared" si="6"/>
        <v>27</v>
      </c>
      <c r="AO36" s="138"/>
      <c r="AP36" s="138" t="e">
        <f>AP35*5</f>
        <v>#VALUE!</v>
      </c>
      <c r="AQ36" s="138"/>
      <c r="AR36" s="137" t="e">
        <f>AR35*5</f>
        <v>#VALUE!</v>
      </c>
      <c r="AS36" s="138"/>
      <c r="AT36" s="138" t="e">
        <f>AR36-AP36</f>
        <v>#VALUE!</v>
      </c>
      <c r="AU36" s="138"/>
      <c r="AV36" s="138"/>
      <c r="AW36" s="138"/>
    </row>
    <row r="37" spans="1:54">
      <c r="A37" s="159"/>
      <c r="B37" s="159"/>
      <c r="C37" s="159"/>
      <c r="N37" s="351"/>
      <c r="P37" s="351"/>
      <c r="Q37" s="158"/>
      <c r="R37" s="358"/>
      <c r="S37" s="139"/>
      <c r="T37" s="139"/>
      <c r="U37" s="164"/>
      <c r="V37" s="362"/>
      <c r="W37" s="362"/>
      <c r="X37" s="139"/>
      <c r="Y37" s="139"/>
      <c r="Z37" s="361"/>
      <c r="AA37" s="138"/>
      <c r="AB37" s="139"/>
      <c r="AC37" s="139"/>
      <c r="AL37" s="280"/>
      <c r="AM37" s="292">
        <f t="shared" si="6"/>
        <v>28</v>
      </c>
      <c r="AN37" s="293">
        <f t="shared" si="6"/>
        <v>28</v>
      </c>
      <c r="AO37" s="138"/>
      <c r="AP37" s="138" t="e">
        <f>AP35*10</f>
        <v>#VALUE!</v>
      </c>
      <c r="AQ37" s="138"/>
      <c r="AR37" s="138" t="e">
        <f>AR35*10</f>
        <v>#VALUE!</v>
      </c>
      <c r="AS37" s="138"/>
      <c r="AT37" s="138" t="e">
        <f>AR37-AP37</f>
        <v>#VALUE!</v>
      </c>
      <c r="AU37" s="138"/>
      <c r="AV37" s="138"/>
      <c r="AW37" s="138"/>
    </row>
    <row r="38" spans="1:54">
      <c r="A38" s="159"/>
      <c r="B38" s="159"/>
      <c r="C38" s="159"/>
      <c r="N38" s="351"/>
      <c r="P38" s="351"/>
      <c r="Q38" s="158"/>
      <c r="R38" s="358"/>
      <c r="S38" s="139"/>
      <c r="T38" s="139"/>
      <c r="U38" s="164"/>
      <c r="V38" s="139"/>
      <c r="W38" s="139"/>
      <c r="X38" s="139"/>
      <c r="Y38" s="139"/>
      <c r="Z38" s="139"/>
      <c r="AA38" s="139"/>
      <c r="AB38" s="139"/>
      <c r="AC38" s="139"/>
      <c r="AL38" s="280"/>
      <c r="AM38" s="292">
        <f t="shared" si="6"/>
        <v>29</v>
      </c>
      <c r="AN38" s="293">
        <f t="shared" si="6"/>
        <v>29</v>
      </c>
      <c r="AO38" s="138"/>
      <c r="AP38" s="138"/>
      <c r="AQ38" s="138"/>
      <c r="AR38" s="138"/>
      <c r="AS38" s="138"/>
      <c r="AT38" s="138"/>
      <c r="AU38" s="138"/>
      <c r="AV38" s="138"/>
      <c r="AW38" s="138"/>
    </row>
    <row r="39" spans="1:54">
      <c r="A39" s="159"/>
      <c r="B39" s="159"/>
      <c r="C39" s="159"/>
      <c r="N39" s="351"/>
      <c r="P39" s="351"/>
      <c r="Q39" s="158"/>
      <c r="R39" s="358"/>
      <c r="S39" s="139"/>
      <c r="T39" s="139"/>
      <c r="U39" s="164"/>
      <c r="V39" s="363"/>
      <c r="W39" s="363"/>
      <c r="X39" s="363"/>
      <c r="Y39" s="363"/>
      <c r="Z39" s="363"/>
      <c r="AA39" s="364"/>
      <c r="AB39" s="364"/>
      <c r="AC39" s="364"/>
      <c r="AL39" s="280"/>
      <c r="AM39" s="292">
        <f t="shared" si="6"/>
        <v>30</v>
      </c>
      <c r="AN39" s="293">
        <f t="shared" si="6"/>
        <v>30</v>
      </c>
      <c r="AO39" s="138"/>
      <c r="AP39" s="286"/>
      <c r="AQ39" s="286"/>
      <c r="AR39" s="286"/>
      <c r="AS39" s="244"/>
      <c r="AT39" s="244"/>
      <c r="AU39" s="138"/>
      <c r="AV39" s="138"/>
      <c r="AW39" s="138"/>
    </row>
    <row r="40" spans="1:54">
      <c r="A40" s="159"/>
      <c r="B40" s="159"/>
      <c r="C40" s="159"/>
      <c r="I40" s="159"/>
      <c r="J40" s="159"/>
      <c r="K40" s="159"/>
      <c r="N40" s="351"/>
      <c r="P40" s="351"/>
      <c r="Q40" s="158"/>
      <c r="R40" s="358"/>
      <c r="S40" s="139"/>
      <c r="T40" s="139"/>
      <c r="U40" s="164"/>
      <c r="V40" s="363"/>
      <c r="W40" s="363"/>
      <c r="X40" s="363"/>
      <c r="Y40" s="363"/>
      <c r="Z40" s="363"/>
      <c r="AA40" s="364"/>
      <c r="AB40" s="364"/>
      <c r="AC40" s="364"/>
      <c r="AL40" s="280"/>
      <c r="AM40" s="365" t="s">
        <v>10</v>
      </c>
      <c r="AN40" s="366">
        <v>30.4375</v>
      </c>
      <c r="AO40" s="138"/>
      <c r="AP40" s="244"/>
      <c r="AQ40" s="244"/>
      <c r="AR40" s="244"/>
      <c r="AS40" s="244"/>
      <c r="AT40" s="244"/>
      <c r="AU40" s="138"/>
      <c r="AV40" s="138"/>
      <c r="AW40" s="138"/>
    </row>
    <row r="41" spans="1:54" ht="15.75" customHeight="1">
      <c r="A41" s="159"/>
      <c r="B41" s="159"/>
      <c r="C41" s="159"/>
      <c r="D41" s="286"/>
      <c r="E41" s="286"/>
      <c r="F41" s="286"/>
      <c r="G41" s="286"/>
      <c r="H41" s="286"/>
      <c r="I41" s="286"/>
      <c r="J41" s="286"/>
      <c r="K41" s="367"/>
      <c r="L41" s="367"/>
      <c r="M41" s="306"/>
      <c r="N41" s="367"/>
      <c r="O41" s="367"/>
      <c r="P41" s="367"/>
      <c r="Q41" s="367"/>
      <c r="R41" s="358"/>
      <c r="S41" s="139"/>
      <c r="T41" s="308"/>
      <c r="U41" s="308"/>
      <c r="V41" s="158"/>
      <c r="W41" s="158"/>
      <c r="X41" s="158"/>
      <c r="Y41" s="139"/>
      <c r="Z41" s="139"/>
      <c r="AA41" s="139"/>
      <c r="AB41" s="139"/>
      <c r="AC41" s="139"/>
      <c r="AL41" s="280"/>
      <c r="AM41" s="158" t="str">
        <f>IF(ISNA(LOOKUP(N9,AM10:AM40,AN10:AN40)),"",LOOKUP(N9,AM10:AM40,AN10:AN40))</f>
        <v/>
      </c>
      <c r="AO41" s="138"/>
      <c r="AP41" s="244"/>
      <c r="AQ41" s="244"/>
      <c r="AR41" s="383" t="s">
        <v>83</v>
      </c>
      <c r="AT41" s="383" t="s">
        <v>84</v>
      </c>
      <c r="AU41" s="138"/>
      <c r="AV41" s="138"/>
      <c r="AW41" s="138"/>
    </row>
    <row r="42" spans="1:54">
      <c r="A42" s="159"/>
      <c r="B42" s="159"/>
      <c r="C42" s="159"/>
      <c r="D42" s="286"/>
      <c r="E42" s="286"/>
      <c r="F42" s="286"/>
      <c r="G42" s="286"/>
      <c r="H42" s="286"/>
      <c r="I42" s="368"/>
      <c r="J42" s="368"/>
      <c r="K42" s="369"/>
      <c r="L42" s="370"/>
      <c r="M42" s="370"/>
      <c r="N42" s="371"/>
      <c r="O42" s="371"/>
      <c r="P42" s="371"/>
      <c r="Q42" s="372"/>
      <c r="R42" s="358"/>
      <c r="S42" s="139"/>
      <c r="T42" s="139"/>
      <c r="U42" s="139"/>
      <c r="V42" s="158"/>
      <c r="W42" s="158"/>
      <c r="X42" s="158"/>
      <c r="Y42" s="139"/>
      <c r="Z42" s="139"/>
      <c r="AA42" s="139"/>
      <c r="AB42" s="139"/>
      <c r="AC42" s="139"/>
      <c r="AD42" s="164"/>
      <c r="AE42" s="164"/>
      <c r="AF42" s="164"/>
      <c r="AG42" s="164"/>
      <c r="AL42" s="280"/>
      <c r="AO42" s="138"/>
      <c r="AP42" s="138"/>
      <c r="AQ42" s="138"/>
      <c r="AR42" s="384">
        <v>300</v>
      </c>
      <c r="AT42" s="384">
        <v>89</v>
      </c>
      <c r="AU42" s="138"/>
      <c r="AV42" s="138"/>
      <c r="AW42" s="138"/>
    </row>
    <row r="43" spans="1:54">
      <c r="A43" s="159"/>
      <c r="B43" s="159"/>
      <c r="C43" s="159"/>
      <c r="D43" s="286"/>
      <c r="E43" s="286"/>
      <c r="F43" s="286"/>
      <c r="G43" s="286"/>
      <c r="H43" s="286"/>
      <c r="I43" s="368"/>
      <c r="J43" s="368"/>
      <c r="K43" s="369"/>
      <c r="L43" s="370"/>
      <c r="M43" s="370"/>
      <c r="N43" s="371"/>
      <c r="O43" s="371"/>
      <c r="P43" s="371"/>
      <c r="Q43" s="372"/>
      <c r="R43" s="138"/>
      <c r="S43" s="138"/>
      <c r="T43" s="138"/>
      <c r="U43" s="139"/>
      <c r="V43" s="158"/>
      <c r="W43" s="158"/>
      <c r="X43" s="158"/>
      <c r="Y43" s="139"/>
      <c r="Z43" s="139"/>
      <c r="AA43" s="139"/>
      <c r="AB43" s="139"/>
      <c r="AC43" s="139"/>
      <c r="AD43" s="164"/>
      <c r="AE43" s="164"/>
      <c r="AF43" s="164"/>
      <c r="AG43" s="164"/>
      <c r="AL43" s="280"/>
      <c r="AM43" s="286"/>
      <c r="AN43" s="286"/>
      <c r="AO43" s="138"/>
      <c r="AP43" s="138"/>
      <c r="AQ43" s="138"/>
      <c r="AR43" s="384"/>
      <c r="AT43" s="384">
        <v>138</v>
      </c>
      <c r="AU43" s="138"/>
      <c r="AV43" s="138"/>
      <c r="AW43" s="138"/>
    </row>
    <row r="44" spans="1:54">
      <c r="A44" s="159"/>
      <c r="B44" s="159"/>
      <c r="C44" s="159"/>
      <c r="D44" s="286"/>
      <c r="E44" s="286"/>
      <c r="F44" s="286"/>
      <c r="G44" s="286"/>
      <c r="H44" s="286"/>
      <c r="I44" s="368"/>
      <c r="J44" s="139"/>
      <c r="K44" s="369"/>
      <c r="L44" s="370"/>
      <c r="M44" s="370"/>
      <c r="N44" s="371"/>
      <c r="O44" s="371"/>
      <c r="P44" s="371"/>
      <c r="Q44" s="372"/>
      <c r="R44" s="138"/>
      <c r="S44" s="138"/>
      <c r="T44" s="138"/>
      <c r="U44" s="139"/>
      <c r="V44" s="158"/>
      <c r="W44" s="158"/>
      <c r="X44" s="158"/>
      <c r="Y44" s="139"/>
      <c r="Z44" s="138"/>
      <c r="AA44" s="138"/>
      <c r="AB44" s="138"/>
      <c r="AC44" s="138"/>
      <c r="AD44" s="139"/>
      <c r="AE44" s="139"/>
      <c r="AF44" s="139"/>
      <c r="AG44" s="139"/>
      <c r="AH44" s="138"/>
      <c r="AI44" s="138"/>
      <c r="AL44" s="138"/>
      <c r="AM44" s="286"/>
      <c r="AN44" s="286"/>
      <c r="AO44" s="138"/>
      <c r="AR44" s="384"/>
      <c r="AT44" s="384">
        <v>170</v>
      </c>
    </row>
    <row r="45" spans="1:54">
      <c r="A45" s="159"/>
      <c r="B45" s="159"/>
      <c r="C45" s="159"/>
      <c r="D45" s="138"/>
      <c r="E45" s="138"/>
      <c r="F45" s="158"/>
      <c r="G45" s="158"/>
      <c r="H45" s="139"/>
      <c r="I45" s="139"/>
      <c r="J45" s="139"/>
      <c r="K45" s="139"/>
      <c r="L45" s="347"/>
      <c r="M45" s="347"/>
      <c r="N45" s="351"/>
      <c r="O45" s="351"/>
      <c r="P45" s="351"/>
      <c r="Q45" s="138"/>
      <c r="R45" s="138"/>
      <c r="S45" s="138"/>
      <c r="T45" s="138"/>
      <c r="U45" s="139"/>
      <c r="V45" s="139"/>
      <c r="W45" s="139"/>
      <c r="X45" s="139"/>
      <c r="Y45" s="139"/>
      <c r="Z45" s="138"/>
      <c r="AA45" s="138"/>
      <c r="AB45" s="138"/>
      <c r="AC45" s="138"/>
      <c r="AD45" s="164"/>
      <c r="AE45" s="164"/>
      <c r="AF45" s="164"/>
      <c r="AG45" s="164"/>
      <c r="AL45" s="138"/>
      <c r="AM45" s="138"/>
      <c r="AN45" s="138"/>
      <c r="AO45" s="138"/>
      <c r="AP45" s="138"/>
      <c r="AQ45" s="138"/>
      <c r="AR45" s="307"/>
      <c r="AT45" s="307">
        <v>235</v>
      </c>
      <c r="AU45" s="138"/>
      <c r="AV45" s="138"/>
      <c r="AW45" s="138"/>
    </row>
    <row r="46" spans="1:54" ht="15" customHeight="1">
      <c r="A46" s="159"/>
      <c r="B46" s="159"/>
      <c r="C46" s="159"/>
      <c r="D46" s="286"/>
      <c r="E46" s="286"/>
      <c r="F46" s="286"/>
      <c r="G46" s="286"/>
      <c r="H46" s="286"/>
      <c r="I46" s="286"/>
      <c r="J46" s="286"/>
      <c r="K46" s="367"/>
      <c r="L46" s="367"/>
      <c r="M46" s="306"/>
      <c r="N46" s="367"/>
      <c r="O46" s="367"/>
      <c r="P46" s="367"/>
      <c r="Q46" s="367"/>
      <c r="R46" s="358"/>
      <c r="S46" s="139"/>
      <c r="T46" s="139"/>
      <c r="U46" s="139"/>
      <c r="V46" s="139"/>
      <c r="W46" s="139"/>
      <c r="X46" s="373"/>
      <c r="Y46" s="139"/>
      <c r="Z46" s="138"/>
      <c r="AA46" s="138"/>
      <c r="AB46" s="138"/>
      <c r="AC46" s="138"/>
      <c r="AD46" s="164"/>
      <c r="AE46" s="164"/>
      <c r="AF46" s="164"/>
      <c r="AG46" s="164"/>
    </row>
    <row r="47" spans="1:54" ht="15" customHeight="1">
      <c r="A47" s="159"/>
      <c r="B47" s="159"/>
      <c r="C47" s="159"/>
      <c r="D47" s="286"/>
      <c r="E47" s="286"/>
      <c r="F47" s="286"/>
      <c r="G47" s="286"/>
      <c r="H47" s="286"/>
      <c r="I47" s="368"/>
      <c r="J47" s="368"/>
      <c r="K47" s="369"/>
      <c r="L47" s="370"/>
      <c r="M47" s="370"/>
      <c r="N47" s="371"/>
      <c r="O47" s="371"/>
      <c r="P47" s="371"/>
      <c r="Q47" s="372"/>
      <c r="R47" s="358"/>
      <c r="S47" s="139"/>
      <c r="T47" s="139"/>
      <c r="U47" s="139"/>
      <c r="V47" s="164"/>
      <c r="W47" s="164"/>
      <c r="X47" s="279"/>
      <c r="Y47" s="164"/>
      <c r="AD47" s="164"/>
      <c r="AE47" s="164"/>
      <c r="AF47" s="164"/>
      <c r="AG47" s="164"/>
    </row>
    <row r="48" spans="1:54" ht="15" customHeight="1">
      <c r="A48" s="159"/>
      <c r="B48" s="159"/>
      <c r="C48" s="159"/>
      <c r="D48" s="286"/>
      <c r="E48" s="286"/>
      <c r="F48" s="286"/>
      <c r="G48" s="286"/>
      <c r="H48" s="286"/>
      <c r="I48" s="368"/>
      <c r="J48" s="368"/>
      <c r="K48" s="369"/>
      <c r="L48" s="370"/>
      <c r="M48" s="370"/>
      <c r="N48" s="371"/>
      <c r="O48" s="371"/>
      <c r="P48" s="371"/>
      <c r="Q48" s="372"/>
      <c r="R48" s="358"/>
      <c r="S48" s="139"/>
      <c r="T48" s="139"/>
      <c r="U48" s="139"/>
      <c r="V48" s="164"/>
      <c r="W48" s="164"/>
      <c r="X48" s="279"/>
      <c r="Y48" s="164"/>
      <c r="AD48" s="164"/>
      <c r="AE48" s="164"/>
      <c r="AF48" s="164"/>
      <c r="AG48" s="164"/>
    </row>
    <row r="49" spans="1:49" ht="15" customHeight="1">
      <c r="A49" s="159"/>
      <c r="B49" s="159"/>
      <c r="C49" s="159"/>
      <c r="D49" s="286"/>
      <c r="E49" s="286"/>
      <c r="F49" s="286"/>
      <c r="G49" s="286"/>
      <c r="H49" s="286"/>
      <c r="I49" s="368"/>
      <c r="J49" s="139"/>
      <c r="K49" s="369"/>
      <c r="L49" s="370"/>
      <c r="M49" s="370"/>
      <c r="N49" s="371"/>
      <c r="O49" s="371"/>
      <c r="P49" s="371"/>
      <c r="Q49" s="372"/>
      <c r="R49" s="358"/>
      <c r="S49" s="139"/>
      <c r="T49" s="139"/>
      <c r="U49" s="139"/>
      <c r="V49" s="164"/>
      <c r="W49" s="164"/>
      <c r="X49" s="279"/>
      <c r="Y49" s="164"/>
      <c r="AD49" s="164"/>
      <c r="AE49" s="164"/>
      <c r="AF49" s="164"/>
      <c r="AG49" s="164"/>
      <c r="AM49" s="374" t="s">
        <v>56</v>
      </c>
      <c r="AQ49" s="279"/>
      <c r="AR49" s="279"/>
      <c r="AS49" s="279"/>
      <c r="AT49" s="279"/>
    </row>
    <row r="50" spans="1:49" ht="15" customHeight="1">
      <c r="A50" s="159"/>
      <c r="B50" s="159"/>
      <c r="C50" s="159"/>
      <c r="D50" s="286"/>
      <c r="E50" s="286"/>
      <c r="F50" s="286"/>
      <c r="G50" s="286"/>
      <c r="H50" s="286"/>
      <c r="I50" s="368"/>
      <c r="J50" s="368"/>
      <c r="K50" s="375"/>
      <c r="L50" s="376"/>
      <c r="M50" s="376"/>
      <c r="N50" s="371"/>
      <c r="O50" s="371"/>
      <c r="P50" s="371"/>
      <c r="Q50" s="158"/>
      <c r="R50" s="358"/>
      <c r="S50" s="139"/>
      <c r="T50" s="139"/>
      <c r="U50" s="139"/>
      <c r="V50" s="164"/>
      <c r="W50" s="164"/>
      <c r="X50" s="279"/>
      <c r="Y50" s="164"/>
      <c r="AM50" s="374" t="s">
        <v>55</v>
      </c>
      <c r="AQ50" s="279"/>
      <c r="AR50" s="377">
        <v>0.26500000000000001</v>
      </c>
      <c r="AS50" s="279"/>
      <c r="AT50" s="279"/>
    </row>
    <row r="51" spans="1:49" ht="15" customHeight="1">
      <c r="A51" s="159"/>
      <c r="B51" s="159"/>
      <c r="C51" s="159"/>
      <c r="D51" s="138"/>
      <c r="E51" s="138"/>
      <c r="F51" s="158"/>
      <c r="G51" s="158"/>
      <c r="H51" s="139"/>
      <c r="I51" s="139"/>
      <c r="J51" s="139"/>
      <c r="K51" s="139"/>
      <c r="L51" s="347"/>
      <c r="M51" s="347"/>
      <c r="N51" s="347"/>
      <c r="O51" s="347"/>
      <c r="P51" s="347"/>
      <c r="Q51" s="158"/>
      <c r="R51" s="358"/>
      <c r="S51" s="139"/>
      <c r="T51" s="139"/>
      <c r="U51" s="139"/>
      <c r="V51" s="164"/>
      <c r="W51" s="164"/>
      <c r="X51" s="279"/>
      <c r="Y51" s="164"/>
    </row>
    <row r="52" spans="1:49" ht="15" customHeight="1">
      <c r="A52" s="159"/>
      <c r="B52" s="159"/>
      <c r="C52" s="159"/>
      <c r="D52" s="138"/>
      <c r="E52" s="138"/>
      <c r="F52" s="158"/>
      <c r="G52" s="158"/>
      <c r="H52" s="139"/>
      <c r="I52" s="139"/>
      <c r="J52" s="139"/>
      <c r="K52" s="139"/>
      <c r="L52" s="347"/>
      <c r="M52" s="347"/>
      <c r="N52" s="347"/>
      <c r="O52" s="347"/>
      <c r="P52" s="347"/>
      <c r="Q52" s="139"/>
      <c r="R52" s="378"/>
      <c r="S52" s="139"/>
      <c r="T52" s="139"/>
      <c r="U52" s="139"/>
      <c r="V52" s="164"/>
      <c r="W52" s="164"/>
      <c r="X52" s="279"/>
      <c r="Y52" s="164"/>
      <c r="AM52" s="379" t="s">
        <v>62</v>
      </c>
      <c r="AN52" s="379"/>
      <c r="AO52" s="379"/>
      <c r="AP52" s="137" t="s">
        <v>61</v>
      </c>
    </row>
    <row r="53" spans="1:49" ht="15" customHeight="1">
      <c r="A53" s="159"/>
      <c r="B53" s="159"/>
      <c r="C53" s="159"/>
      <c r="F53" s="159"/>
      <c r="G53" s="159"/>
      <c r="H53" s="164"/>
      <c r="I53" s="164"/>
      <c r="J53" s="164"/>
      <c r="K53" s="164"/>
      <c r="L53" s="347"/>
      <c r="M53" s="347"/>
      <c r="N53" s="347"/>
      <c r="O53" s="347"/>
      <c r="P53" s="347"/>
      <c r="Q53" s="139"/>
      <c r="R53" s="378"/>
      <c r="S53" s="139"/>
      <c r="T53" s="139"/>
      <c r="U53" s="164"/>
      <c r="V53" s="164"/>
      <c r="W53" s="164"/>
      <c r="X53" s="279"/>
      <c r="Y53" s="164"/>
      <c r="AM53" s="380" t="s">
        <v>58</v>
      </c>
      <c r="AN53" s="380"/>
      <c r="AO53" s="380"/>
      <c r="AP53" s="137" t="s">
        <v>57</v>
      </c>
      <c r="AT53" s="279"/>
      <c r="AU53" s="279"/>
      <c r="AV53" s="279"/>
      <c r="AW53" s="279"/>
    </row>
    <row r="54" spans="1:49" ht="15" customHeight="1">
      <c r="A54" s="159"/>
      <c r="B54" s="159"/>
      <c r="C54" s="159"/>
      <c r="F54" s="159"/>
      <c r="G54" s="159"/>
      <c r="H54" s="164"/>
      <c r="I54" s="164"/>
      <c r="J54" s="164"/>
      <c r="K54" s="164"/>
      <c r="L54" s="347"/>
      <c r="M54" s="347"/>
      <c r="N54" s="347"/>
      <c r="O54" s="347"/>
      <c r="P54" s="347"/>
      <c r="Q54" s="139"/>
      <c r="R54" s="378"/>
      <c r="S54" s="139"/>
      <c r="T54" s="139"/>
      <c r="U54" s="164"/>
      <c r="V54" s="164"/>
      <c r="W54" s="164"/>
      <c r="X54" s="279"/>
      <c r="Y54" s="164"/>
      <c r="AM54" s="381" t="s">
        <v>63</v>
      </c>
      <c r="AN54" s="381"/>
      <c r="AO54" s="381"/>
      <c r="AP54" s="374" t="s">
        <v>64</v>
      </c>
      <c r="AT54" s="279"/>
      <c r="AU54" s="279"/>
      <c r="AV54" s="279"/>
      <c r="AW54" s="279"/>
    </row>
    <row r="55" spans="1:49" ht="15" customHeight="1">
      <c r="A55" s="159"/>
      <c r="B55" s="159"/>
      <c r="C55" s="159"/>
      <c r="F55" s="159"/>
      <c r="G55" s="159"/>
      <c r="H55" s="164"/>
      <c r="I55" s="164"/>
      <c r="J55" s="164"/>
      <c r="K55" s="164"/>
      <c r="L55" s="347"/>
      <c r="M55" s="347"/>
      <c r="N55" s="347"/>
      <c r="O55" s="347"/>
      <c r="P55" s="347"/>
      <c r="Q55" s="139"/>
      <c r="R55" s="378"/>
      <c r="S55" s="139"/>
      <c r="T55" s="139"/>
      <c r="U55" s="164"/>
      <c r="V55" s="164"/>
      <c r="W55" s="164"/>
      <c r="X55" s="279"/>
      <c r="Y55" s="164"/>
    </row>
    <row r="56" spans="1:49" ht="15" customHeight="1">
      <c r="A56" s="159"/>
      <c r="B56" s="159"/>
      <c r="C56" s="159"/>
      <c r="F56" s="159"/>
      <c r="G56" s="159"/>
      <c r="H56" s="164"/>
      <c r="I56" s="164"/>
      <c r="J56" s="164"/>
      <c r="K56" s="164"/>
      <c r="L56" s="347"/>
      <c r="M56" s="347"/>
      <c r="N56" s="347"/>
      <c r="O56" s="347"/>
      <c r="P56" s="347"/>
      <c r="Q56" s="139"/>
      <c r="R56" s="378"/>
      <c r="S56" s="139"/>
      <c r="T56" s="139"/>
      <c r="U56" s="164"/>
      <c r="V56" s="164"/>
      <c r="W56" s="164"/>
      <c r="X56" s="279"/>
      <c r="Y56" s="164"/>
    </row>
    <row r="57" spans="1:49" ht="15" customHeight="1">
      <c r="A57" s="159"/>
      <c r="B57" s="159"/>
      <c r="C57" s="159"/>
      <c r="F57" s="159"/>
      <c r="G57" s="159"/>
      <c r="H57" s="164"/>
      <c r="I57" s="164"/>
      <c r="J57" s="164"/>
      <c r="K57" s="164"/>
      <c r="L57" s="347"/>
      <c r="M57" s="347"/>
      <c r="N57" s="347"/>
      <c r="O57" s="347"/>
      <c r="P57" s="347"/>
      <c r="Q57" s="139"/>
      <c r="R57" s="378"/>
      <c r="S57" s="139"/>
      <c r="T57" s="139"/>
      <c r="U57" s="164"/>
      <c r="V57" s="164"/>
      <c r="W57" s="164"/>
      <c r="X57" s="279"/>
      <c r="Y57" s="164"/>
    </row>
    <row r="58" spans="1:49" ht="15" customHeight="1">
      <c r="A58" s="159"/>
      <c r="B58" s="159"/>
      <c r="C58" s="159"/>
      <c r="F58" s="159"/>
      <c r="G58" s="159"/>
      <c r="H58" s="164"/>
      <c r="I58" s="164"/>
      <c r="J58" s="164"/>
      <c r="K58" s="164"/>
      <c r="L58" s="347"/>
      <c r="M58" s="347"/>
      <c r="N58" s="347"/>
      <c r="O58" s="347"/>
      <c r="P58" s="347"/>
      <c r="Q58" s="139"/>
      <c r="R58" s="378"/>
      <c r="S58" s="139"/>
      <c r="T58" s="139"/>
      <c r="U58" s="164"/>
      <c r="V58" s="164"/>
      <c r="W58" s="164"/>
      <c r="X58" s="279"/>
      <c r="Y58" s="164"/>
    </row>
    <row r="59" spans="1:49" ht="15" customHeight="1">
      <c r="A59" s="164"/>
      <c r="B59" s="164"/>
      <c r="C59" s="164"/>
      <c r="F59" s="159"/>
      <c r="G59" s="159"/>
      <c r="H59" s="164"/>
      <c r="I59" s="164"/>
      <c r="J59" s="164"/>
      <c r="K59" s="164"/>
      <c r="L59" s="347"/>
      <c r="M59" s="347"/>
      <c r="N59" s="347"/>
      <c r="O59" s="347"/>
      <c r="P59" s="347"/>
      <c r="Q59" s="139"/>
      <c r="R59" s="378"/>
      <c r="S59" s="139"/>
      <c r="T59" s="139"/>
      <c r="U59" s="164"/>
      <c r="V59" s="164"/>
      <c r="W59" s="164"/>
      <c r="X59" s="279"/>
      <c r="Y59" s="164"/>
    </row>
    <row r="60" spans="1:49" ht="15" customHeight="1">
      <c r="A60" s="164"/>
      <c r="B60" s="164"/>
      <c r="C60" s="164"/>
      <c r="F60" s="159"/>
      <c r="G60" s="159"/>
      <c r="H60" s="164"/>
      <c r="I60" s="164"/>
      <c r="J60" s="164"/>
      <c r="K60" s="164"/>
      <c r="L60" s="347"/>
      <c r="M60" s="347"/>
      <c r="N60" s="347"/>
      <c r="O60" s="347"/>
      <c r="P60" s="347"/>
      <c r="Q60" s="139"/>
      <c r="R60" s="378"/>
      <c r="S60" s="139"/>
      <c r="T60" s="139"/>
      <c r="U60" s="164"/>
      <c r="V60" s="164"/>
      <c r="W60" s="164"/>
      <c r="X60" s="279"/>
      <c r="Y60" s="164"/>
    </row>
    <row r="61" spans="1:49" ht="15" customHeight="1">
      <c r="A61" s="164"/>
      <c r="B61" s="164"/>
      <c r="C61" s="164"/>
      <c r="F61" s="159"/>
      <c r="G61" s="159"/>
      <c r="H61" s="164"/>
      <c r="I61" s="164"/>
      <c r="J61" s="164"/>
      <c r="K61" s="164"/>
      <c r="L61" s="347"/>
      <c r="M61" s="347"/>
      <c r="N61" s="347"/>
      <c r="O61" s="347"/>
      <c r="P61" s="347"/>
      <c r="Q61" s="139"/>
      <c r="R61" s="378"/>
      <c r="S61" s="139"/>
      <c r="T61" s="139"/>
      <c r="U61" s="164"/>
      <c r="V61" s="164"/>
      <c r="W61" s="164"/>
      <c r="X61" s="279"/>
      <c r="Y61" s="164"/>
    </row>
    <row r="62" spans="1:49" ht="15" customHeight="1">
      <c r="A62" s="164"/>
      <c r="B62" s="164"/>
      <c r="C62" s="164"/>
      <c r="F62" s="159"/>
      <c r="G62" s="159"/>
      <c r="H62" s="164"/>
      <c r="I62" s="164"/>
      <c r="J62" s="164"/>
      <c r="K62" s="164"/>
      <c r="L62" s="347"/>
      <c r="M62" s="347"/>
      <c r="N62" s="347"/>
      <c r="O62" s="347"/>
      <c r="P62" s="347"/>
      <c r="Q62" s="139"/>
      <c r="R62" s="378"/>
      <c r="S62" s="139"/>
      <c r="T62" s="139"/>
      <c r="U62" s="164"/>
      <c r="V62" s="164"/>
      <c r="W62" s="164"/>
      <c r="X62" s="279"/>
      <c r="Y62" s="164"/>
    </row>
    <row r="63" spans="1:49" ht="15" customHeight="1">
      <c r="A63" s="164"/>
      <c r="B63" s="164"/>
      <c r="C63" s="164"/>
      <c r="F63" s="159"/>
      <c r="G63" s="159"/>
      <c r="H63" s="164"/>
      <c r="I63" s="164"/>
      <c r="J63" s="164"/>
      <c r="K63" s="164"/>
      <c r="L63" s="347"/>
      <c r="M63" s="347"/>
      <c r="N63" s="347"/>
      <c r="O63" s="347"/>
      <c r="P63" s="347"/>
      <c r="Q63" s="139"/>
      <c r="R63" s="378"/>
      <c r="S63" s="139"/>
      <c r="T63" s="139"/>
      <c r="U63" s="164"/>
      <c r="V63" s="164"/>
      <c r="W63" s="164"/>
      <c r="X63" s="279"/>
      <c r="Y63" s="164"/>
    </row>
    <row r="64" spans="1:49" ht="15" customHeight="1">
      <c r="A64" s="164"/>
      <c r="B64" s="164"/>
      <c r="C64" s="164"/>
      <c r="F64" s="159"/>
      <c r="G64" s="159"/>
      <c r="H64" s="164"/>
      <c r="I64" s="164"/>
      <c r="J64" s="164"/>
      <c r="K64" s="164"/>
      <c r="L64" s="347"/>
      <c r="M64" s="347"/>
      <c r="N64" s="347"/>
      <c r="O64" s="347"/>
      <c r="P64" s="347"/>
      <c r="Q64" s="139"/>
      <c r="R64" s="378"/>
      <c r="S64" s="139"/>
      <c r="T64" s="139"/>
      <c r="U64" s="164"/>
      <c r="V64" s="164"/>
      <c r="W64" s="164"/>
      <c r="X64" s="279"/>
      <c r="Y64" s="164"/>
    </row>
    <row r="65" spans="1:39" ht="15" customHeight="1">
      <c r="A65" s="164"/>
      <c r="B65" s="164"/>
      <c r="C65" s="164"/>
      <c r="F65" s="159"/>
      <c r="G65" s="159"/>
      <c r="H65" s="164"/>
      <c r="I65" s="164"/>
      <c r="J65" s="164"/>
      <c r="K65" s="164"/>
      <c r="L65" s="347"/>
      <c r="M65" s="347"/>
      <c r="N65" s="347"/>
      <c r="O65" s="347"/>
      <c r="P65" s="347"/>
      <c r="Q65" s="139"/>
      <c r="R65" s="378"/>
      <c r="S65" s="139"/>
      <c r="T65" s="139"/>
      <c r="U65" s="164"/>
      <c r="V65" s="164"/>
      <c r="W65" s="164"/>
      <c r="X65" s="279"/>
      <c r="Y65" s="164"/>
    </row>
    <row r="66" spans="1:39" ht="15" customHeight="1">
      <c r="A66" s="164"/>
      <c r="B66" s="164"/>
      <c r="C66" s="164"/>
      <c r="F66" s="159"/>
      <c r="G66" s="159"/>
      <c r="H66" s="164"/>
      <c r="I66" s="164"/>
      <c r="J66" s="164"/>
      <c r="K66" s="164"/>
      <c r="L66" s="347"/>
      <c r="M66" s="347"/>
      <c r="N66" s="347"/>
      <c r="O66" s="347"/>
      <c r="P66" s="347"/>
      <c r="Q66" s="139"/>
      <c r="R66" s="378"/>
      <c r="S66" s="139"/>
      <c r="T66" s="139"/>
      <c r="U66" s="164"/>
      <c r="V66" s="164"/>
      <c r="W66" s="164"/>
      <c r="X66" s="279"/>
      <c r="Y66" s="164"/>
      <c r="AC66" s="159"/>
    </row>
    <row r="67" spans="1:39" ht="15" customHeight="1">
      <c r="A67" s="164"/>
      <c r="B67" s="164"/>
      <c r="C67" s="164"/>
      <c r="F67" s="159"/>
      <c r="G67" s="159"/>
      <c r="H67" s="164"/>
      <c r="I67" s="164"/>
      <c r="J67" s="164"/>
      <c r="K67" s="164"/>
      <c r="L67" s="347"/>
      <c r="M67" s="347"/>
      <c r="N67" s="347"/>
      <c r="O67" s="347"/>
      <c r="P67" s="347"/>
      <c r="Q67" s="139"/>
      <c r="R67" s="378"/>
      <c r="S67" s="139"/>
      <c r="T67" s="139"/>
      <c r="U67" s="164"/>
      <c r="V67" s="164"/>
      <c r="W67" s="164"/>
      <c r="X67" s="279"/>
      <c r="Y67" s="164"/>
    </row>
    <row r="68" spans="1:39" ht="15" customHeight="1">
      <c r="A68" s="164"/>
      <c r="B68" s="164"/>
      <c r="C68" s="164"/>
      <c r="F68" s="159"/>
      <c r="G68" s="159"/>
      <c r="H68" s="164"/>
      <c r="I68" s="164"/>
      <c r="J68" s="164"/>
      <c r="K68" s="164"/>
      <c r="L68" s="347"/>
      <c r="M68" s="347"/>
      <c r="N68" s="347"/>
      <c r="O68" s="347"/>
      <c r="P68" s="347"/>
      <c r="Q68" s="139"/>
      <c r="R68" s="378"/>
      <c r="S68" s="139"/>
      <c r="T68" s="139"/>
      <c r="U68" s="164"/>
      <c r="V68" s="164"/>
      <c r="W68" s="164"/>
      <c r="X68" s="279"/>
      <c r="Y68" s="164"/>
    </row>
    <row r="69" spans="1:39" ht="15" customHeight="1">
      <c r="A69" s="164"/>
      <c r="B69" s="164"/>
      <c r="C69" s="164"/>
      <c r="D69" s="159"/>
      <c r="E69" s="159"/>
      <c r="F69" s="159"/>
      <c r="G69" s="159"/>
      <c r="H69" s="164"/>
      <c r="I69" s="164"/>
      <c r="J69" s="164"/>
      <c r="K69" s="164"/>
      <c r="L69" s="347"/>
      <c r="M69" s="347"/>
      <c r="N69" s="347"/>
      <c r="O69" s="347"/>
      <c r="P69" s="347"/>
      <c r="Q69" s="139"/>
      <c r="R69" s="378"/>
      <c r="S69" s="139"/>
      <c r="T69" s="139"/>
      <c r="U69" s="164"/>
      <c r="V69" s="164"/>
      <c r="W69" s="164"/>
      <c r="X69" s="279"/>
      <c r="Y69" s="164"/>
      <c r="AL69" s="159"/>
      <c r="AM69" s="159"/>
    </row>
    <row r="70" spans="1:39" ht="15" customHeight="1">
      <c r="A70" s="164"/>
      <c r="B70" s="164"/>
      <c r="C70" s="164"/>
      <c r="D70" s="159"/>
      <c r="E70" s="159"/>
      <c r="F70" s="159"/>
      <c r="G70" s="159"/>
      <c r="H70" s="164"/>
      <c r="I70" s="164"/>
      <c r="J70" s="164"/>
      <c r="K70" s="164"/>
      <c r="L70" s="347"/>
      <c r="M70" s="347"/>
      <c r="N70" s="347"/>
      <c r="O70" s="347"/>
      <c r="P70" s="347"/>
      <c r="Q70" s="139"/>
      <c r="R70" s="378"/>
      <c r="S70" s="139"/>
      <c r="T70" s="139"/>
      <c r="U70" s="164"/>
      <c r="V70" s="164"/>
      <c r="W70" s="164"/>
      <c r="X70" s="279"/>
      <c r="Y70" s="164"/>
    </row>
    <row r="71" spans="1:39" ht="15" customHeight="1">
      <c r="A71" s="164"/>
      <c r="B71" s="164"/>
      <c r="C71" s="164"/>
      <c r="D71" s="159"/>
      <c r="E71" s="159"/>
      <c r="F71" s="159"/>
      <c r="G71" s="159"/>
      <c r="H71" s="164"/>
      <c r="I71" s="164"/>
      <c r="J71" s="164"/>
      <c r="K71" s="164"/>
      <c r="L71" s="347"/>
      <c r="M71" s="347"/>
      <c r="N71" s="347"/>
      <c r="O71" s="347"/>
      <c r="P71" s="347"/>
      <c r="Q71" s="139"/>
      <c r="R71" s="378"/>
      <c r="S71" s="139"/>
      <c r="T71" s="139"/>
      <c r="U71" s="164"/>
      <c r="V71" s="164"/>
      <c r="W71" s="164"/>
      <c r="X71" s="164"/>
      <c r="Y71" s="164"/>
    </row>
    <row r="72" spans="1:39" ht="15" customHeight="1">
      <c r="A72" s="164"/>
      <c r="B72" s="164"/>
      <c r="C72" s="164"/>
      <c r="D72" s="159"/>
      <c r="E72" s="159"/>
      <c r="F72" s="159"/>
      <c r="G72" s="159"/>
      <c r="H72" s="164"/>
      <c r="I72" s="164"/>
      <c r="J72" s="164"/>
      <c r="K72" s="164"/>
      <c r="L72" s="347"/>
      <c r="M72" s="347"/>
      <c r="N72" s="347"/>
      <c r="O72" s="347"/>
      <c r="P72" s="347"/>
      <c r="Q72" s="139"/>
      <c r="R72" s="378"/>
      <c r="S72" s="139"/>
      <c r="T72" s="139"/>
      <c r="U72" s="164"/>
      <c r="V72" s="164"/>
      <c r="W72" s="164"/>
      <c r="X72" s="164"/>
      <c r="Y72" s="164"/>
      <c r="AD72" s="159"/>
      <c r="AE72" s="159"/>
      <c r="AF72" s="159"/>
      <c r="AG72" s="159"/>
      <c r="AH72" s="159"/>
      <c r="AI72" s="159"/>
      <c r="AJ72" s="159"/>
      <c r="AK72" s="159"/>
    </row>
    <row r="73" spans="1:39" ht="15" customHeight="1">
      <c r="A73" s="164"/>
      <c r="B73" s="164"/>
      <c r="C73" s="164"/>
      <c r="D73" s="159"/>
      <c r="E73" s="159"/>
      <c r="F73" s="159"/>
      <c r="G73" s="159"/>
      <c r="H73" s="164"/>
      <c r="I73" s="164"/>
      <c r="J73" s="164"/>
      <c r="K73" s="164"/>
      <c r="L73" s="347"/>
      <c r="M73" s="347"/>
      <c r="N73" s="347"/>
      <c r="O73" s="347"/>
      <c r="P73" s="347"/>
      <c r="Q73" s="139"/>
      <c r="R73" s="378"/>
      <c r="S73" s="139"/>
      <c r="T73" s="139"/>
      <c r="U73" s="164"/>
      <c r="V73" s="164"/>
      <c r="W73" s="164"/>
      <c r="X73" s="164"/>
      <c r="Y73" s="164"/>
    </row>
    <row r="74" spans="1:39" ht="10" customHeight="1">
      <c r="A74" s="164"/>
      <c r="B74" s="164"/>
      <c r="C74" s="164"/>
      <c r="D74" s="159"/>
      <c r="E74" s="159"/>
      <c r="F74" s="159"/>
      <c r="G74" s="159"/>
      <c r="H74" s="164"/>
      <c r="I74" s="164"/>
      <c r="J74" s="164"/>
      <c r="K74" s="164"/>
      <c r="L74" s="347"/>
      <c r="M74" s="347"/>
      <c r="N74" s="347"/>
      <c r="O74" s="347"/>
      <c r="P74" s="347"/>
      <c r="Q74" s="139"/>
      <c r="R74" s="378"/>
      <c r="S74" s="139"/>
      <c r="T74" s="139"/>
      <c r="U74" s="164"/>
      <c r="V74" s="164"/>
      <c r="W74" s="164"/>
      <c r="X74" s="164"/>
      <c r="Y74" s="164"/>
    </row>
    <row r="75" spans="1:39" ht="10" customHeight="1">
      <c r="A75" s="164"/>
      <c r="B75" s="164"/>
      <c r="C75" s="164"/>
      <c r="D75" s="159"/>
      <c r="E75" s="159"/>
      <c r="F75" s="159"/>
      <c r="G75" s="159"/>
      <c r="H75" s="164"/>
      <c r="I75" s="164"/>
      <c r="J75" s="164"/>
      <c r="K75" s="164"/>
      <c r="L75" s="347"/>
      <c r="M75" s="347"/>
      <c r="N75" s="347"/>
      <c r="O75" s="347"/>
      <c r="P75" s="347"/>
      <c r="Q75" s="139"/>
      <c r="R75" s="378"/>
      <c r="S75" s="139"/>
      <c r="T75" s="139"/>
      <c r="U75" s="164"/>
      <c r="V75" s="164"/>
      <c r="W75" s="164"/>
      <c r="X75" s="164"/>
      <c r="Y75" s="164"/>
    </row>
    <row r="76" spans="1:39" ht="10" customHeight="1">
      <c r="A76" s="164"/>
      <c r="B76" s="164"/>
      <c r="C76" s="164"/>
      <c r="D76" s="159"/>
      <c r="E76" s="159"/>
      <c r="F76" s="159"/>
      <c r="G76" s="159"/>
      <c r="H76" s="164"/>
      <c r="I76" s="164"/>
      <c r="J76" s="164"/>
      <c r="K76" s="164"/>
      <c r="L76" s="347"/>
      <c r="M76" s="347"/>
      <c r="N76" s="347"/>
      <c r="O76" s="347"/>
      <c r="P76" s="347"/>
      <c r="Q76" s="139"/>
      <c r="R76" s="378"/>
      <c r="S76" s="139"/>
      <c r="T76" s="139"/>
      <c r="U76" s="164"/>
      <c r="V76" s="164"/>
      <c r="W76" s="164"/>
      <c r="X76" s="164"/>
      <c r="Y76" s="164"/>
    </row>
    <row r="77" spans="1:39" ht="10" customHeight="1">
      <c r="A77" s="164"/>
      <c r="B77" s="164"/>
      <c r="C77" s="164"/>
      <c r="D77" s="159"/>
      <c r="E77" s="159"/>
      <c r="F77" s="159"/>
      <c r="G77" s="159"/>
      <c r="H77" s="164"/>
      <c r="I77" s="164"/>
      <c r="J77" s="164"/>
      <c r="K77" s="164"/>
      <c r="L77" s="347"/>
      <c r="M77" s="347"/>
      <c r="N77" s="347"/>
      <c r="O77" s="347"/>
      <c r="P77" s="347"/>
      <c r="Q77" s="139"/>
      <c r="R77" s="378"/>
      <c r="S77" s="139"/>
      <c r="T77" s="139"/>
      <c r="U77" s="164"/>
      <c r="V77" s="164"/>
      <c r="W77" s="164"/>
      <c r="X77" s="164"/>
      <c r="Y77" s="164"/>
    </row>
    <row r="78" spans="1:39" ht="10" customHeight="1">
      <c r="A78" s="164"/>
      <c r="B78" s="164"/>
      <c r="C78" s="164"/>
      <c r="D78" s="159"/>
      <c r="E78" s="159"/>
      <c r="F78" s="159"/>
      <c r="G78" s="159"/>
      <c r="H78" s="164"/>
      <c r="I78" s="164"/>
      <c r="J78" s="164"/>
      <c r="K78" s="164"/>
      <c r="L78" s="347"/>
      <c r="M78" s="347"/>
      <c r="N78" s="347"/>
      <c r="O78" s="347"/>
      <c r="P78" s="347"/>
      <c r="Q78" s="139"/>
      <c r="R78" s="378"/>
      <c r="S78" s="139"/>
      <c r="T78" s="139"/>
      <c r="U78" s="164"/>
      <c r="V78" s="164"/>
      <c r="W78" s="164"/>
      <c r="X78" s="164"/>
      <c r="Y78" s="164"/>
    </row>
    <row r="79" spans="1:39" ht="10" customHeight="1">
      <c r="A79" s="164"/>
      <c r="B79" s="164"/>
      <c r="C79" s="164"/>
      <c r="D79" s="159"/>
      <c r="E79" s="159"/>
      <c r="F79" s="159"/>
      <c r="G79" s="159"/>
      <c r="H79" s="164"/>
      <c r="I79" s="164"/>
      <c r="J79" s="164"/>
      <c r="K79" s="164"/>
      <c r="L79" s="347"/>
      <c r="M79" s="347"/>
      <c r="N79" s="347"/>
      <c r="O79" s="347"/>
      <c r="P79" s="347"/>
      <c r="Q79" s="139"/>
      <c r="R79" s="378"/>
      <c r="S79" s="139"/>
      <c r="T79" s="139"/>
      <c r="U79" s="164"/>
      <c r="V79" s="164"/>
      <c r="W79" s="164"/>
      <c r="X79" s="164"/>
      <c r="Y79" s="164"/>
    </row>
    <row r="80" spans="1:39" ht="10" customHeight="1">
      <c r="A80" s="164"/>
      <c r="B80" s="164"/>
      <c r="C80" s="164"/>
      <c r="D80" s="159"/>
      <c r="E80" s="159"/>
      <c r="F80" s="159"/>
      <c r="G80" s="159"/>
      <c r="H80" s="164"/>
      <c r="I80" s="164"/>
      <c r="J80" s="164"/>
      <c r="K80" s="164"/>
      <c r="L80" s="347"/>
      <c r="M80" s="347"/>
      <c r="N80" s="347"/>
      <c r="O80" s="347"/>
      <c r="P80" s="347"/>
      <c r="Q80" s="139"/>
      <c r="R80" s="378"/>
      <c r="S80" s="139"/>
      <c r="T80" s="139"/>
      <c r="U80" s="164"/>
      <c r="V80" s="164"/>
      <c r="W80" s="164"/>
      <c r="X80" s="164"/>
      <c r="Y80" s="164"/>
    </row>
    <row r="81" spans="1:25" ht="10" customHeight="1">
      <c r="A81" s="164"/>
      <c r="B81" s="164"/>
      <c r="C81" s="164"/>
      <c r="D81" s="159"/>
      <c r="E81" s="159"/>
      <c r="F81" s="159"/>
      <c r="G81" s="159"/>
      <c r="H81" s="164"/>
      <c r="I81" s="164"/>
      <c r="J81" s="164"/>
      <c r="K81" s="164"/>
      <c r="L81" s="347"/>
      <c r="M81" s="347"/>
      <c r="N81" s="347"/>
      <c r="O81" s="347"/>
      <c r="P81" s="347"/>
      <c r="Q81" s="139"/>
      <c r="R81" s="378"/>
      <c r="S81" s="139"/>
      <c r="T81" s="139"/>
      <c r="U81" s="164"/>
      <c r="V81" s="164"/>
      <c r="W81" s="164"/>
      <c r="X81" s="164"/>
      <c r="Y81" s="164"/>
    </row>
    <row r="82" spans="1:25" ht="10" customHeight="1">
      <c r="A82" s="164"/>
      <c r="B82" s="164"/>
      <c r="C82" s="164"/>
      <c r="D82" s="159"/>
      <c r="E82" s="159"/>
      <c r="F82" s="159"/>
      <c r="G82" s="159"/>
      <c r="H82" s="164"/>
      <c r="I82" s="164"/>
      <c r="J82" s="164"/>
      <c r="K82" s="164"/>
      <c r="L82" s="347"/>
      <c r="M82" s="347"/>
      <c r="N82" s="347"/>
      <c r="O82" s="347"/>
      <c r="P82" s="347"/>
      <c r="Q82" s="139"/>
      <c r="R82" s="378"/>
      <c r="S82" s="139"/>
      <c r="T82" s="139"/>
      <c r="U82" s="164"/>
      <c r="V82" s="164"/>
      <c r="W82" s="164"/>
      <c r="X82" s="164"/>
      <c r="Y82" s="164"/>
    </row>
    <row r="83" spans="1:25" ht="10" customHeight="1">
      <c r="A83" s="164"/>
      <c r="B83" s="164"/>
      <c r="C83" s="164"/>
      <c r="D83" s="159"/>
      <c r="E83" s="159"/>
      <c r="F83" s="159"/>
      <c r="G83" s="159"/>
      <c r="H83" s="164"/>
      <c r="I83" s="164"/>
      <c r="J83" s="164"/>
      <c r="K83" s="164"/>
      <c r="L83" s="164"/>
      <c r="M83" s="164"/>
      <c r="N83" s="347"/>
      <c r="O83" s="347"/>
      <c r="P83" s="347"/>
      <c r="Q83" s="139"/>
      <c r="R83" s="378"/>
      <c r="S83" s="139"/>
      <c r="T83" s="139"/>
      <c r="U83" s="164"/>
      <c r="V83" s="164"/>
      <c r="W83" s="164"/>
      <c r="X83" s="164"/>
      <c r="Y83" s="164"/>
    </row>
    <row r="84" spans="1:25" ht="10" customHeight="1">
      <c r="A84" s="164"/>
      <c r="B84" s="164"/>
      <c r="C84" s="164"/>
      <c r="D84" s="159"/>
      <c r="E84" s="159"/>
      <c r="F84" s="159"/>
      <c r="G84" s="159"/>
      <c r="H84" s="164"/>
      <c r="I84" s="164"/>
      <c r="J84" s="164"/>
      <c r="K84" s="164"/>
      <c r="L84" s="164"/>
      <c r="M84" s="164"/>
      <c r="N84" s="347"/>
      <c r="O84" s="347"/>
      <c r="P84" s="347"/>
      <c r="Q84" s="139"/>
      <c r="R84" s="378"/>
      <c r="S84" s="139"/>
      <c r="T84" s="139"/>
      <c r="U84" s="164"/>
      <c r="V84" s="164"/>
      <c r="W84" s="164"/>
      <c r="X84" s="164"/>
      <c r="Y84" s="164"/>
    </row>
    <row r="85" spans="1:25" ht="10" customHeight="1">
      <c r="A85" s="164"/>
      <c r="B85" s="164"/>
      <c r="C85" s="164"/>
      <c r="D85" s="159"/>
      <c r="E85" s="159"/>
      <c r="F85" s="159"/>
      <c r="G85" s="159"/>
      <c r="H85" s="164"/>
      <c r="I85" s="164"/>
      <c r="J85" s="164"/>
      <c r="K85" s="164"/>
      <c r="L85" s="164"/>
      <c r="M85" s="164"/>
      <c r="N85" s="164"/>
      <c r="O85" s="347"/>
      <c r="P85" s="347"/>
      <c r="Q85" s="139"/>
      <c r="R85" s="378"/>
      <c r="S85" s="139"/>
      <c r="T85" s="139"/>
      <c r="U85" s="164"/>
      <c r="V85" s="164"/>
      <c r="W85" s="164"/>
      <c r="X85" s="164"/>
      <c r="Y85" s="164"/>
    </row>
    <row r="86" spans="1:25" ht="10" customHeight="1">
      <c r="A86" s="164"/>
      <c r="B86" s="164"/>
      <c r="C86" s="164"/>
      <c r="D86" s="159"/>
      <c r="E86" s="159"/>
      <c r="F86" s="159"/>
      <c r="G86" s="159"/>
      <c r="H86" s="164"/>
      <c r="I86" s="164"/>
      <c r="J86" s="164"/>
      <c r="K86" s="164"/>
      <c r="L86" s="164"/>
      <c r="M86" s="164"/>
      <c r="N86" s="164"/>
      <c r="O86" s="347"/>
      <c r="P86" s="347"/>
      <c r="Q86" s="139"/>
      <c r="R86" s="378"/>
      <c r="S86" s="139"/>
      <c r="T86" s="139"/>
      <c r="U86" s="164"/>
      <c r="V86" s="164"/>
      <c r="W86" s="164"/>
      <c r="X86" s="164"/>
      <c r="Y86" s="164"/>
    </row>
    <row r="87" spans="1:25" ht="10" customHeight="1">
      <c r="A87" s="164"/>
      <c r="B87" s="164"/>
      <c r="C87" s="164"/>
      <c r="D87" s="159"/>
      <c r="E87" s="159"/>
      <c r="F87" s="159"/>
      <c r="G87" s="159"/>
      <c r="H87" s="164"/>
      <c r="I87" s="164"/>
      <c r="J87" s="164"/>
      <c r="K87" s="164"/>
      <c r="L87" s="164"/>
      <c r="M87" s="164"/>
      <c r="N87" s="164"/>
      <c r="O87" s="164"/>
      <c r="P87" s="164"/>
      <c r="Q87" s="139"/>
      <c r="R87" s="378"/>
      <c r="S87" s="139"/>
      <c r="T87" s="139"/>
      <c r="U87" s="164"/>
      <c r="V87" s="164"/>
      <c r="W87" s="164"/>
      <c r="X87" s="164"/>
      <c r="Y87" s="164"/>
    </row>
    <row r="88" spans="1:25" ht="10" customHeight="1">
      <c r="A88" s="164"/>
      <c r="B88" s="164"/>
      <c r="C88" s="164"/>
      <c r="D88" s="159"/>
      <c r="E88" s="159"/>
      <c r="F88" s="159"/>
      <c r="G88" s="159"/>
      <c r="H88" s="164"/>
      <c r="I88" s="164"/>
      <c r="J88" s="164"/>
      <c r="K88" s="164"/>
      <c r="L88" s="164"/>
      <c r="M88" s="164"/>
      <c r="N88" s="164"/>
      <c r="O88" s="164"/>
      <c r="P88" s="164"/>
      <c r="Q88" s="139"/>
      <c r="R88" s="378"/>
      <c r="S88" s="139"/>
      <c r="T88" s="139"/>
      <c r="U88" s="164"/>
      <c r="V88" s="164"/>
      <c r="W88" s="164"/>
      <c r="X88" s="164"/>
      <c r="Y88" s="164"/>
    </row>
    <row r="89" spans="1:25" ht="10" customHeight="1">
      <c r="A89" s="164"/>
      <c r="B89" s="164"/>
      <c r="C89" s="164"/>
      <c r="D89" s="159"/>
      <c r="E89" s="159"/>
      <c r="F89" s="159"/>
      <c r="G89" s="159"/>
      <c r="H89" s="164"/>
      <c r="I89" s="164"/>
      <c r="J89" s="164"/>
      <c r="K89" s="164"/>
      <c r="L89" s="164"/>
      <c r="M89" s="164"/>
      <c r="N89" s="164"/>
      <c r="O89" s="164"/>
      <c r="P89" s="164"/>
      <c r="Q89" s="139"/>
      <c r="R89" s="378"/>
      <c r="S89" s="139"/>
      <c r="T89" s="139"/>
      <c r="U89" s="164"/>
      <c r="V89" s="164"/>
      <c r="W89" s="164"/>
      <c r="X89" s="164"/>
      <c r="Y89" s="164"/>
    </row>
    <row r="90" spans="1:25" ht="10" customHeight="1">
      <c r="A90" s="164"/>
      <c r="B90" s="164"/>
      <c r="C90" s="164"/>
      <c r="D90" s="159"/>
      <c r="E90" s="159"/>
      <c r="F90" s="159"/>
      <c r="G90" s="159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</row>
    <row r="91" spans="1:25" ht="10" customHeight="1">
      <c r="A91" s="164"/>
      <c r="B91" s="164"/>
      <c r="C91" s="164"/>
      <c r="D91" s="159"/>
      <c r="E91" s="159"/>
      <c r="F91" s="159"/>
      <c r="G91" s="159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</row>
    <row r="92" spans="1:25" ht="10" customHeight="1">
      <c r="A92" s="164"/>
      <c r="B92" s="164"/>
      <c r="C92" s="164"/>
      <c r="D92" s="159"/>
      <c r="E92" s="159"/>
      <c r="F92" s="159"/>
      <c r="G92" s="159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</row>
    <row r="93" spans="1:25" ht="10" customHeight="1">
      <c r="A93" s="164"/>
      <c r="B93" s="164"/>
      <c r="C93" s="164"/>
      <c r="D93" s="159"/>
      <c r="E93" s="159"/>
      <c r="F93" s="159"/>
      <c r="G93" s="159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</row>
    <row r="94" spans="1:25" ht="10" customHeight="1">
      <c r="A94" s="164"/>
      <c r="B94" s="164"/>
      <c r="C94" s="164"/>
      <c r="D94" s="159"/>
      <c r="E94" s="159"/>
      <c r="F94" s="159"/>
      <c r="G94" s="159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</row>
    <row r="95" spans="1:25" ht="10" customHeight="1">
      <c r="A95" s="159"/>
      <c r="B95" s="159"/>
      <c r="C95" s="159"/>
      <c r="D95" s="159"/>
      <c r="E95" s="159"/>
      <c r="F95" s="159"/>
      <c r="G95" s="159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</row>
    <row r="96" spans="1:25" ht="10" customHeight="1">
      <c r="A96" s="159"/>
      <c r="B96" s="159"/>
      <c r="C96" s="159"/>
      <c r="D96" s="159"/>
      <c r="E96" s="159"/>
      <c r="F96" s="159"/>
      <c r="G96" s="159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</row>
    <row r="97" spans="1:25" ht="10" customHeight="1">
      <c r="A97" s="159"/>
      <c r="B97" s="159"/>
      <c r="C97" s="159"/>
      <c r="D97" s="159"/>
      <c r="E97" s="159"/>
      <c r="F97" s="159"/>
      <c r="G97" s="159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</row>
    <row r="98" spans="1:25" ht="10" customHeight="1">
      <c r="A98" s="159"/>
      <c r="B98" s="159"/>
      <c r="C98" s="159"/>
      <c r="D98" s="159"/>
      <c r="E98" s="159"/>
      <c r="F98" s="159"/>
      <c r="G98" s="159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</row>
    <row r="99" spans="1:25" ht="10" customHeight="1">
      <c r="A99" s="159"/>
      <c r="B99" s="159"/>
      <c r="C99" s="159"/>
      <c r="D99" s="159"/>
      <c r="E99" s="159"/>
      <c r="F99" s="159"/>
      <c r="G99" s="159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</row>
    <row r="100" spans="1:25" ht="10" customHeight="1">
      <c r="A100" s="159"/>
      <c r="B100" s="159"/>
      <c r="C100" s="159"/>
      <c r="D100" s="159"/>
      <c r="E100" s="159"/>
      <c r="F100" s="159"/>
      <c r="G100" s="159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</row>
    <row r="101" spans="1:25" ht="10" customHeight="1">
      <c r="A101" s="159"/>
      <c r="B101" s="159"/>
      <c r="C101" s="159"/>
      <c r="D101" s="159"/>
      <c r="E101" s="159"/>
      <c r="F101" s="159"/>
      <c r="G101" s="159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</row>
    <row r="102" spans="1:25" ht="10" customHeight="1">
      <c r="A102" s="159"/>
      <c r="B102" s="159"/>
      <c r="C102" s="159"/>
      <c r="D102" s="159"/>
      <c r="E102" s="159"/>
      <c r="F102" s="159"/>
      <c r="G102" s="159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</row>
    <row r="103" spans="1:25" ht="10" customHeight="1">
      <c r="A103" s="159"/>
      <c r="B103" s="159"/>
      <c r="C103" s="159"/>
      <c r="D103" s="159"/>
      <c r="E103" s="159"/>
      <c r="F103" s="159"/>
      <c r="G103" s="159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</row>
    <row r="104" spans="1:25" ht="10" customHeight="1">
      <c r="A104" s="159"/>
      <c r="B104" s="159"/>
      <c r="C104" s="159"/>
      <c r="D104" s="159"/>
      <c r="E104" s="159"/>
      <c r="F104" s="159"/>
      <c r="G104" s="159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</row>
    <row r="105" spans="1:25" ht="10" customHeight="1">
      <c r="A105" s="159"/>
      <c r="B105" s="159"/>
      <c r="C105" s="159"/>
      <c r="D105" s="159"/>
      <c r="E105" s="159"/>
      <c r="F105" s="159"/>
      <c r="G105" s="159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</row>
    <row r="106" spans="1:25" ht="10" customHeight="1">
      <c r="A106" s="159"/>
      <c r="B106" s="159"/>
      <c r="C106" s="159"/>
      <c r="D106" s="159"/>
      <c r="E106" s="159"/>
      <c r="F106" s="159"/>
      <c r="G106" s="159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</row>
    <row r="107" spans="1:25" ht="10" customHeight="1">
      <c r="A107" s="159"/>
      <c r="B107" s="159"/>
      <c r="C107" s="159"/>
      <c r="D107" s="159"/>
      <c r="E107" s="159"/>
      <c r="F107" s="159"/>
      <c r="G107" s="159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</row>
    <row r="108" spans="1:25" ht="10" customHeight="1">
      <c r="A108" s="159"/>
      <c r="B108" s="159"/>
      <c r="C108" s="159"/>
      <c r="D108" s="159"/>
      <c r="E108" s="159"/>
      <c r="F108" s="159"/>
      <c r="G108" s="159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</row>
    <row r="109" spans="1:25" ht="10" customHeight="1">
      <c r="A109" s="159"/>
      <c r="B109" s="164"/>
      <c r="C109" s="164"/>
      <c r="D109" s="159"/>
      <c r="E109" s="159"/>
      <c r="F109" s="159"/>
      <c r="G109" s="159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</row>
    <row r="110" spans="1:25" ht="10" customHeight="1">
      <c r="A110" s="159"/>
      <c r="B110" s="164"/>
      <c r="C110" s="164"/>
      <c r="D110" s="159"/>
      <c r="E110" s="159"/>
      <c r="F110" s="159"/>
      <c r="G110" s="159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</row>
    <row r="111" spans="1:25" ht="10" customHeight="1">
      <c r="A111" s="159"/>
      <c r="B111" s="164"/>
      <c r="C111" s="164"/>
      <c r="D111" s="159"/>
      <c r="E111" s="159"/>
      <c r="F111" s="159"/>
      <c r="G111" s="159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</row>
    <row r="112" spans="1:25" ht="10" customHeight="1">
      <c r="A112" s="159"/>
      <c r="B112" s="164"/>
      <c r="C112" s="164"/>
      <c r="D112" s="159"/>
      <c r="E112" s="159"/>
      <c r="F112" s="159"/>
      <c r="G112" s="159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</row>
    <row r="113" spans="1:25" ht="10" customHeight="1">
      <c r="A113" s="164"/>
      <c r="B113" s="164"/>
      <c r="C113" s="164"/>
      <c r="D113" s="159"/>
      <c r="E113" s="159"/>
      <c r="F113" s="159"/>
      <c r="G113" s="159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</row>
    <row r="114" spans="1:25" ht="10" customHeight="1">
      <c r="A114" s="164"/>
      <c r="B114" s="164"/>
      <c r="C114" s="164"/>
      <c r="D114" s="159"/>
      <c r="E114" s="159"/>
      <c r="F114" s="159"/>
      <c r="G114" s="159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</row>
    <row r="115" spans="1:25" ht="10" customHeight="1">
      <c r="A115" s="164"/>
      <c r="B115" s="164"/>
      <c r="C115" s="164"/>
      <c r="D115" s="159"/>
      <c r="E115" s="159"/>
      <c r="F115" s="159"/>
      <c r="G115" s="159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</row>
    <row r="116" spans="1:25" ht="10" customHeight="1">
      <c r="A116" s="164"/>
      <c r="B116" s="164"/>
      <c r="C116" s="164"/>
      <c r="D116" s="159"/>
      <c r="E116" s="159"/>
      <c r="F116" s="159"/>
      <c r="G116" s="159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</row>
    <row r="117" spans="1:25" ht="10" customHeight="1">
      <c r="A117" s="164"/>
      <c r="B117" s="164"/>
      <c r="C117" s="164"/>
      <c r="D117" s="159"/>
      <c r="E117" s="159"/>
      <c r="F117" s="159"/>
      <c r="G117" s="159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</row>
    <row r="118" spans="1:25" ht="10" customHeight="1">
      <c r="A118" s="164"/>
      <c r="B118" s="164"/>
      <c r="C118" s="164"/>
      <c r="D118" s="159"/>
      <c r="E118" s="159"/>
      <c r="F118" s="159"/>
      <c r="G118" s="159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</row>
    <row r="119" spans="1:25" ht="10" customHeight="1">
      <c r="A119" s="164"/>
      <c r="B119" s="164"/>
      <c r="C119" s="164"/>
      <c r="D119" s="159"/>
      <c r="E119" s="159"/>
      <c r="F119" s="159"/>
      <c r="G119" s="159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</row>
    <row r="120" spans="1:25" ht="10" customHeight="1">
      <c r="A120" s="164"/>
      <c r="B120" s="164"/>
      <c r="C120" s="164"/>
      <c r="D120" s="159"/>
      <c r="E120" s="159"/>
      <c r="F120" s="159"/>
      <c r="G120" s="159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</row>
    <row r="121" spans="1:25" ht="10" customHeight="1">
      <c r="A121" s="164"/>
      <c r="B121" s="164"/>
      <c r="C121" s="164"/>
      <c r="D121" s="159"/>
      <c r="E121" s="159"/>
      <c r="F121" s="159"/>
      <c r="G121" s="159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</row>
    <row r="122" spans="1:25" ht="10" customHeight="1">
      <c r="A122" s="164"/>
      <c r="B122" s="164"/>
      <c r="C122" s="164"/>
      <c r="D122" s="159"/>
      <c r="E122" s="159"/>
      <c r="F122" s="159"/>
      <c r="G122" s="159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</row>
    <row r="123" spans="1:25" ht="10" customHeight="1">
      <c r="A123" s="164"/>
      <c r="B123" s="164"/>
      <c r="C123" s="164"/>
      <c r="D123" s="159"/>
      <c r="E123" s="159"/>
      <c r="F123" s="159"/>
      <c r="G123" s="159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</row>
    <row r="124" spans="1:25" ht="10" customHeight="1">
      <c r="A124" s="164"/>
      <c r="B124" s="164"/>
      <c r="C124" s="164"/>
      <c r="D124" s="159"/>
      <c r="E124" s="159"/>
      <c r="F124" s="159"/>
      <c r="G124" s="159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</row>
    <row r="125" spans="1:25" ht="10" customHeight="1">
      <c r="A125" s="164"/>
      <c r="B125" s="164"/>
      <c r="C125" s="164"/>
      <c r="D125" s="159"/>
      <c r="E125" s="159"/>
      <c r="F125" s="159"/>
      <c r="G125" s="159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</row>
    <row r="126" spans="1:25" ht="10" customHeight="1">
      <c r="A126" s="164"/>
      <c r="B126" s="164"/>
      <c r="C126" s="164"/>
      <c r="D126" s="159"/>
      <c r="E126" s="159"/>
      <c r="F126" s="159"/>
      <c r="G126" s="159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</row>
    <row r="127" spans="1:25" ht="10" customHeight="1">
      <c r="A127" s="164"/>
      <c r="B127" s="164"/>
      <c r="C127" s="164"/>
      <c r="D127" s="159"/>
      <c r="E127" s="159"/>
      <c r="F127" s="159"/>
      <c r="G127" s="159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</row>
    <row r="128" spans="1:25" ht="10" customHeight="1">
      <c r="A128" s="164"/>
      <c r="B128" s="164"/>
      <c r="C128" s="164"/>
      <c r="D128" s="159"/>
      <c r="E128" s="159"/>
      <c r="F128" s="159"/>
      <c r="G128" s="159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</row>
    <row r="129" spans="1:25" ht="10" customHeight="1">
      <c r="A129" s="164"/>
      <c r="B129" s="164"/>
      <c r="C129" s="164"/>
      <c r="D129" s="159"/>
      <c r="E129" s="159"/>
      <c r="F129" s="159"/>
      <c r="G129" s="159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</row>
    <row r="130" spans="1:25" ht="10" customHeight="1">
      <c r="A130" s="164"/>
      <c r="B130" s="164"/>
      <c r="C130" s="164"/>
      <c r="D130" s="159"/>
      <c r="E130" s="159"/>
      <c r="F130" s="159"/>
      <c r="G130" s="159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</row>
    <row r="131" spans="1:25" ht="10" customHeight="1">
      <c r="A131" s="164"/>
      <c r="B131" s="164"/>
      <c r="C131" s="164"/>
      <c r="D131" s="159"/>
      <c r="E131" s="159"/>
      <c r="F131" s="159"/>
      <c r="G131" s="159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</row>
    <row r="132" spans="1:25" ht="10" customHeight="1">
      <c r="A132" s="164"/>
      <c r="B132" s="164"/>
      <c r="C132" s="164"/>
      <c r="D132" s="159"/>
      <c r="E132" s="159"/>
      <c r="F132" s="159"/>
      <c r="G132" s="159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</row>
    <row r="133" spans="1:25" ht="10" customHeight="1">
      <c r="A133" s="164"/>
      <c r="B133" s="164"/>
      <c r="C133" s="164"/>
      <c r="D133" s="159"/>
      <c r="E133" s="159"/>
      <c r="F133" s="159"/>
      <c r="G133" s="159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</row>
    <row r="134" spans="1:25" ht="10" customHeight="1">
      <c r="A134" s="164"/>
      <c r="B134" s="164"/>
      <c r="C134" s="164"/>
      <c r="D134" s="159"/>
      <c r="E134" s="159"/>
      <c r="F134" s="159"/>
      <c r="G134" s="159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</row>
    <row r="135" spans="1:25" ht="10" customHeight="1">
      <c r="A135" s="164"/>
      <c r="B135" s="164"/>
      <c r="C135" s="164"/>
      <c r="D135" s="159"/>
      <c r="E135" s="159"/>
      <c r="F135" s="159"/>
      <c r="G135" s="159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</row>
    <row r="136" spans="1:25" ht="10" customHeight="1">
      <c r="A136" s="164"/>
      <c r="B136" s="164"/>
      <c r="C136" s="164"/>
      <c r="D136" s="159"/>
      <c r="E136" s="159"/>
      <c r="F136" s="159"/>
      <c r="G136" s="159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</row>
    <row r="137" spans="1:25" ht="10" customHeight="1">
      <c r="A137" s="164"/>
      <c r="B137" s="164"/>
      <c r="C137" s="164"/>
      <c r="D137" s="159"/>
      <c r="E137" s="159"/>
      <c r="F137" s="159"/>
      <c r="G137" s="159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</row>
    <row r="138" spans="1:25" ht="10" customHeight="1">
      <c r="A138" s="164"/>
      <c r="B138" s="164"/>
      <c r="C138" s="164"/>
      <c r="D138" s="159"/>
      <c r="E138" s="159"/>
      <c r="F138" s="159"/>
      <c r="G138" s="159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</row>
    <row r="139" spans="1:25" ht="10" customHeight="1">
      <c r="A139" s="164"/>
      <c r="B139" s="164"/>
      <c r="C139" s="164"/>
      <c r="D139" s="159"/>
      <c r="E139" s="159"/>
      <c r="F139" s="159"/>
      <c r="G139" s="159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</row>
    <row r="140" spans="1:25" ht="10" customHeight="1">
      <c r="A140" s="164"/>
      <c r="B140" s="164"/>
      <c r="C140" s="164"/>
      <c r="D140" s="159"/>
      <c r="E140" s="159"/>
      <c r="F140" s="159"/>
      <c r="G140" s="159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</row>
    <row r="141" spans="1:25" ht="10" customHeight="1">
      <c r="A141" s="164"/>
      <c r="B141" s="164"/>
      <c r="C141" s="164"/>
      <c r="D141" s="159"/>
      <c r="E141" s="159"/>
      <c r="F141" s="159"/>
      <c r="G141" s="159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</row>
    <row r="142" spans="1:25" ht="10" customHeight="1">
      <c r="A142" s="164"/>
      <c r="B142" s="164"/>
      <c r="C142" s="164"/>
      <c r="D142" s="159"/>
      <c r="E142" s="159"/>
      <c r="F142" s="159"/>
      <c r="G142" s="159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</row>
    <row r="143" spans="1:25" ht="10" customHeight="1">
      <c r="A143" s="164"/>
      <c r="B143" s="164"/>
      <c r="C143" s="164"/>
      <c r="D143" s="159"/>
      <c r="E143" s="159"/>
      <c r="F143" s="159"/>
      <c r="G143" s="159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</row>
    <row r="144" spans="1:25" ht="10" customHeight="1">
      <c r="A144" s="164"/>
      <c r="B144" s="164"/>
      <c r="C144" s="164"/>
      <c r="D144" s="159"/>
      <c r="E144" s="159"/>
      <c r="F144" s="159"/>
      <c r="G144" s="159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</row>
    <row r="145" spans="1:25" ht="10" customHeight="1">
      <c r="A145" s="164"/>
      <c r="B145" s="164"/>
      <c r="C145" s="164"/>
      <c r="D145" s="159"/>
      <c r="E145" s="159"/>
      <c r="F145" s="159"/>
      <c r="G145" s="159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</row>
    <row r="146" spans="1:25" ht="10" customHeight="1">
      <c r="A146" s="164"/>
      <c r="B146" s="164"/>
      <c r="C146" s="164"/>
      <c r="D146" s="159"/>
      <c r="E146" s="159"/>
      <c r="F146" s="159"/>
      <c r="G146" s="159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</row>
    <row r="147" spans="1:25" ht="10" customHeight="1">
      <c r="A147" s="164"/>
      <c r="B147" s="164"/>
      <c r="C147" s="164"/>
      <c r="D147" s="159"/>
      <c r="E147" s="159"/>
      <c r="F147" s="159"/>
      <c r="G147" s="159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</row>
    <row r="148" spans="1:25" ht="10" customHeight="1">
      <c r="A148" s="164"/>
      <c r="B148" s="164"/>
      <c r="C148" s="164"/>
      <c r="D148" s="159"/>
      <c r="E148" s="159"/>
      <c r="F148" s="159"/>
      <c r="G148" s="159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</row>
    <row r="149" spans="1:25" ht="10" customHeight="1">
      <c r="A149" s="164"/>
      <c r="B149" s="164"/>
      <c r="C149" s="164"/>
      <c r="D149" s="159"/>
      <c r="E149" s="159"/>
      <c r="F149" s="159"/>
      <c r="G149" s="159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</row>
    <row r="150" spans="1:25" ht="10" customHeight="1">
      <c r="A150" s="164"/>
      <c r="B150" s="164"/>
      <c r="C150" s="164"/>
      <c r="D150" s="159"/>
      <c r="E150" s="159"/>
      <c r="F150" s="159"/>
      <c r="G150" s="159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</row>
    <row r="151" spans="1:25" ht="10" customHeight="1">
      <c r="A151" s="164"/>
      <c r="B151" s="164"/>
      <c r="C151" s="164"/>
      <c r="D151" s="159"/>
      <c r="E151" s="159"/>
      <c r="F151" s="159"/>
      <c r="G151" s="159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</row>
    <row r="152" spans="1:25" ht="10" customHeight="1">
      <c r="A152" s="164"/>
      <c r="B152" s="164"/>
      <c r="C152" s="164"/>
      <c r="D152" s="159"/>
      <c r="E152" s="159"/>
      <c r="F152" s="159"/>
      <c r="G152" s="159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</row>
    <row r="153" spans="1:25" ht="10" customHeight="1">
      <c r="A153" s="164"/>
      <c r="B153" s="164"/>
      <c r="C153" s="164"/>
      <c r="D153" s="159"/>
      <c r="E153" s="159"/>
      <c r="F153" s="159"/>
      <c r="G153" s="159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</row>
    <row r="154" spans="1:25" ht="10" customHeight="1">
      <c r="A154" s="164"/>
      <c r="B154" s="164"/>
      <c r="C154" s="164"/>
      <c r="D154" s="159"/>
      <c r="E154" s="159"/>
      <c r="F154" s="159"/>
      <c r="G154" s="159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</row>
    <row r="155" spans="1:25" ht="10" customHeight="1">
      <c r="D155" s="159"/>
      <c r="E155" s="159"/>
      <c r="F155" s="159"/>
      <c r="G155" s="159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</row>
    <row r="156" spans="1:25" ht="10" customHeight="1">
      <c r="D156" s="159"/>
      <c r="E156" s="159"/>
      <c r="F156" s="159"/>
      <c r="G156" s="159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</row>
    <row r="157" spans="1:25" ht="10" customHeight="1">
      <c r="D157" s="159"/>
      <c r="E157" s="159"/>
      <c r="F157" s="159"/>
      <c r="G157" s="159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</row>
    <row r="158" spans="1:25" ht="10" customHeight="1">
      <c r="D158" s="159"/>
      <c r="E158" s="159"/>
      <c r="F158" s="159"/>
      <c r="G158" s="159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</row>
    <row r="159" spans="1:25" ht="10" customHeight="1">
      <c r="D159" s="159"/>
      <c r="E159" s="159"/>
      <c r="F159" s="159"/>
      <c r="G159" s="159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</row>
    <row r="160" spans="1:25" ht="10" customHeight="1">
      <c r="D160" s="159"/>
      <c r="E160" s="159"/>
      <c r="F160" s="159"/>
      <c r="G160" s="159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</row>
    <row r="161" spans="4:25" ht="10" customHeight="1">
      <c r="D161" s="159"/>
      <c r="E161" s="159"/>
      <c r="F161" s="159"/>
      <c r="G161" s="159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</row>
    <row r="162" spans="4:25" ht="10" customHeight="1">
      <c r="D162" s="159"/>
      <c r="E162" s="159"/>
      <c r="F162" s="159"/>
      <c r="G162" s="159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</row>
    <row r="163" spans="4:25" ht="10" customHeight="1">
      <c r="D163" s="159"/>
      <c r="E163" s="159"/>
      <c r="F163" s="159"/>
      <c r="G163" s="159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</row>
    <row r="164" spans="4:25" ht="10" customHeight="1">
      <c r="D164" s="159"/>
      <c r="E164" s="159"/>
      <c r="F164" s="159"/>
      <c r="G164" s="159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</row>
    <row r="165" spans="4:25" ht="10" customHeight="1">
      <c r="D165" s="159"/>
      <c r="E165" s="159"/>
      <c r="F165" s="159"/>
      <c r="G165" s="159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</row>
    <row r="166" spans="4:25" ht="10" customHeight="1">
      <c r="D166" s="159"/>
      <c r="E166" s="159"/>
      <c r="F166" s="159"/>
      <c r="G166" s="159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</row>
    <row r="167" spans="4:25" ht="10" customHeight="1">
      <c r="D167" s="159"/>
      <c r="E167" s="159"/>
      <c r="F167" s="159"/>
      <c r="G167" s="159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</row>
    <row r="168" spans="4:25" ht="10" customHeight="1">
      <c r="D168" s="159"/>
      <c r="E168" s="159"/>
      <c r="F168" s="159"/>
      <c r="G168" s="159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</row>
    <row r="169" spans="4:25" ht="10" customHeight="1">
      <c r="D169" s="159"/>
      <c r="E169" s="159"/>
      <c r="F169" s="159"/>
      <c r="G169" s="159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</row>
    <row r="170" spans="4:25" ht="10" customHeight="1">
      <c r="D170" s="159"/>
      <c r="E170" s="159"/>
      <c r="F170" s="159"/>
      <c r="G170" s="159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</row>
    <row r="171" spans="4:25" ht="10" customHeight="1">
      <c r="D171" s="159"/>
      <c r="E171" s="159"/>
      <c r="F171" s="159"/>
      <c r="G171" s="159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</row>
    <row r="172" spans="4:25" ht="10" customHeight="1">
      <c r="D172" s="159"/>
      <c r="E172" s="159"/>
      <c r="F172" s="159"/>
      <c r="G172" s="159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</row>
    <row r="173" spans="4:25" ht="10" customHeight="1">
      <c r="D173" s="159"/>
      <c r="E173" s="159"/>
      <c r="F173" s="159"/>
      <c r="G173" s="159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</row>
    <row r="174" spans="4:25" ht="10" customHeight="1">
      <c r="D174" s="159"/>
      <c r="E174" s="159"/>
      <c r="F174" s="159"/>
      <c r="G174" s="159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</row>
    <row r="175" spans="4:25" ht="10" customHeight="1">
      <c r="D175" s="159"/>
      <c r="E175" s="159"/>
      <c r="F175" s="159"/>
      <c r="G175" s="159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</row>
    <row r="176" spans="4:25" ht="10" customHeight="1">
      <c r="D176" s="159"/>
      <c r="E176" s="159"/>
      <c r="F176" s="159"/>
      <c r="G176" s="159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</row>
    <row r="177" spans="4:25" ht="10" customHeight="1">
      <c r="D177" s="159"/>
      <c r="E177" s="159"/>
      <c r="F177" s="159"/>
      <c r="G177" s="159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</row>
    <row r="178" spans="4:25" ht="10" customHeight="1">
      <c r="D178" s="159"/>
      <c r="E178" s="159"/>
      <c r="F178" s="159"/>
      <c r="G178" s="159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</row>
    <row r="179" spans="4:25" ht="10" customHeight="1">
      <c r="D179" s="159"/>
      <c r="E179" s="159"/>
      <c r="F179" s="159"/>
      <c r="G179" s="159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</row>
    <row r="180" spans="4:25" ht="10" customHeight="1">
      <c r="D180" s="159"/>
      <c r="E180" s="159"/>
      <c r="F180" s="159"/>
      <c r="G180" s="159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</row>
    <row r="181" spans="4:25" ht="10" customHeight="1">
      <c r="D181" s="159"/>
      <c r="E181" s="159"/>
      <c r="F181" s="159"/>
      <c r="G181" s="159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</row>
    <row r="182" spans="4:25" ht="10" customHeight="1">
      <c r="D182" s="159"/>
      <c r="E182" s="159"/>
      <c r="F182" s="159"/>
      <c r="G182" s="159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</row>
    <row r="183" spans="4:25" ht="10" customHeight="1">
      <c r="D183" s="159"/>
      <c r="E183" s="159"/>
      <c r="F183" s="159"/>
      <c r="G183" s="159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</row>
    <row r="184" spans="4:25" ht="10" customHeight="1">
      <c r="D184" s="159"/>
      <c r="E184" s="159"/>
      <c r="F184" s="159"/>
      <c r="G184" s="159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</row>
    <row r="185" spans="4:25" ht="10" customHeight="1">
      <c r="D185" s="159"/>
      <c r="E185" s="159"/>
      <c r="F185" s="159"/>
      <c r="G185" s="159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</row>
    <row r="186" spans="4:25" ht="10" customHeight="1">
      <c r="D186" s="159"/>
      <c r="E186" s="159"/>
      <c r="F186" s="159"/>
      <c r="G186" s="159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</row>
    <row r="187" spans="4:25" ht="10" customHeight="1">
      <c r="D187" s="159"/>
      <c r="E187" s="159"/>
      <c r="F187" s="159"/>
      <c r="G187" s="159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</row>
    <row r="188" spans="4:25" ht="10" customHeight="1">
      <c r="D188" s="159"/>
      <c r="E188" s="159"/>
      <c r="F188" s="159"/>
      <c r="G188" s="159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</row>
    <row r="189" spans="4:25" ht="10" customHeight="1">
      <c r="D189" s="159"/>
      <c r="E189" s="159"/>
      <c r="F189" s="159"/>
      <c r="G189" s="159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</row>
    <row r="190" spans="4:25" ht="10" customHeight="1">
      <c r="D190" s="159"/>
      <c r="E190" s="159"/>
      <c r="F190" s="159"/>
      <c r="G190" s="159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</row>
    <row r="191" spans="4:25" ht="10" customHeight="1">
      <c r="D191" s="159"/>
      <c r="E191" s="159"/>
      <c r="F191" s="159"/>
      <c r="G191" s="159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</row>
    <row r="192" spans="4:25" ht="10" customHeight="1">
      <c r="D192" s="159"/>
      <c r="E192" s="159"/>
      <c r="F192" s="159"/>
      <c r="G192" s="159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</row>
    <row r="193" spans="4:25" ht="10" customHeight="1">
      <c r="D193" s="159"/>
      <c r="E193" s="159"/>
      <c r="F193" s="159"/>
      <c r="G193" s="159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</row>
    <row r="194" spans="4:25" ht="10" customHeight="1">
      <c r="D194" s="159"/>
      <c r="E194" s="159"/>
      <c r="F194" s="159"/>
      <c r="G194" s="159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</row>
    <row r="195" spans="4:25" ht="10" customHeight="1">
      <c r="D195" s="159"/>
      <c r="E195" s="159"/>
      <c r="F195" s="159"/>
      <c r="G195" s="159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</row>
    <row r="196" spans="4:25" ht="10" customHeight="1">
      <c r="D196" s="159"/>
      <c r="E196" s="159"/>
      <c r="F196" s="159"/>
      <c r="G196" s="159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</row>
    <row r="197" spans="4:25" ht="10" customHeight="1">
      <c r="D197" s="159"/>
      <c r="E197" s="159"/>
      <c r="F197" s="159"/>
      <c r="G197" s="159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</row>
    <row r="198" spans="4:25" ht="10" customHeight="1">
      <c r="D198" s="159"/>
      <c r="E198" s="159"/>
      <c r="F198" s="159"/>
      <c r="G198" s="159"/>
      <c r="H198" s="159"/>
      <c r="I198" s="159"/>
      <c r="J198" s="159"/>
      <c r="K198" s="159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</row>
    <row r="199" spans="4:25" ht="10" customHeight="1">
      <c r="D199" s="159"/>
      <c r="E199" s="159"/>
      <c r="F199" s="159"/>
      <c r="G199" s="159"/>
      <c r="H199" s="159"/>
      <c r="I199" s="159"/>
      <c r="J199" s="159"/>
      <c r="K199" s="159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</row>
    <row r="200" spans="4:25" ht="10" customHeight="1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</row>
    <row r="201" spans="4:25" ht="10" customHeight="1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64"/>
      <c r="O201" s="164"/>
      <c r="P201" s="164"/>
      <c r="Q201" s="164"/>
      <c r="R201" s="164"/>
      <c r="S201" s="164"/>
      <c r="T201" s="164"/>
      <c r="U201" s="164"/>
      <c r="V201" s="159"/>
      <c r="W201" s="159"/>
      <c r="X201" s="159"/>
      <c r="Y201" s="164"/>
    </row>
    <row r="202" spans="4:25" ht="10" customHeight="1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64"/>
      <c r="P202" s="164"/>
      <c r="Q202" s="164"/>
      <c r="R202" s="164"/>
      <c r="S202" s="164"/>
      <c r="T202" s="164"/>
      <c r="U202" s="164"/>
      <c r="V202" s="159"/>
      <c r="W202" s="159"/>
      <c r="X202" s="159"/>
      <c r="Y202" s="164"/>
    </row>
    <row r="203" spans="4:25" ht="10" customHeight="1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64"/>
      <c r="P203" s="164"/>
      <c r="Q203" s="164"/>
      <c r="R203" s="164"/>
      <c r="S203" s="164"/>
      <c r="T203" s="164"/>
      <c r="U203" s="164"/>
      <c r="V203" s="159"/>
      <c r="W203" s="159"/>
      <c r="X203" s="159"/>
      <c r="Y203" s="164"/>
    </row>
    <row r="204" spans="4:25" ht="10" customHeight="1">
      <c r="D204" s="159"/>
      <c r="E204" s="159"/>
      <c r="F204" s="159"/>
      <c r="G204" s="159"/>
      <c r="H204" s="382"/>
      <c r="I204" s="382"/>
      <c r="J204" s="382"/>
      <c r="K204" s="382"/>
      <c r="L204" s="159"/>
      <c r="M204" s="159"/>
      <c r="N204" s="159"/>
      <c r="O204" s="159"/>
      <c r="P204" s="159"/>
      <c r="Q204" s="164"/>
      <c r="R204" s="164"/>
      <c r="S204" s="164"/>
      <c r="T204" s="164"/>
      <c r="U204" s="164"/>
      <c r="V204" s="159"/>
      <c r="W204" s="159"/>
      <c r="X204" s="164"/>
      <c r="Y204" s="164"/>
    </row>
    <row r="205" spans="4:25" ht="10" customHeight="1">
      <c r="D205" s="159"/>
      <c r="E205" s="159"/>
      <c r="F205" s="159"/>
      <c r="G205" s="159"/>
      <c r="H205" s="382"/>
      <c r="I205" s="382"/>
      <c r="J205" s="382"/>
      <c r="K205" s="382"/>
      <c r="L205" s="159"/>
      <c r="M205" s="159"/>
      <c r="N205" s="159"/>
      <c r="O205" s="159"/>
      <c r="P205" s="159"/>
      <c r="Q205" s="164"/>
      <c r="R205" s="164"/>
      <c r="S205" s="164"/>
      <c r="T205" s="164"/>
      <c r="U205" s="164"/>
      <c r="V205" s="159"/>
      <c r="W205" s="159"/>
      <c r="X205" s="164"/>
      <c r="Y205" s="164"/>
    </row>
    <row r="206" spans="4:25" ht="14" customHeight="1">
      <c r="D206" s="382"/>
      <c r="E206" s="382"/>
      <c r="F206" s="382"/>
      <c r="G206" s="382"/>
      <c r="H206" s="382"/>
      <c r="I206" s="382"/>
      <c r="J206" s="382"/>
      <c r="K206" s="382"/>
      <c r="L206" s="382"/>
      <c r="M206" s="382"/>
      <c r="N206" s="159"/>
      <c r="O206" s="159"/>
      <c r="P206" s="159"/>
      <c r="Q206" s="164"/>
      <c r="R206" s="164"/>
      <c r="S206" s="164"/>
      <c r="T206" s="164"/>
      <c r="U206" s="164"/>
      <c r="V206" s="159"/>
      <c r="W206" s="159"/>
      <c r="X206" s="164"/>
      <c r="Y206" s="164"/>
    </row>
    <row r="207" spans="4:25" ht="14" customHeight="1">
      <c r="D207" s="382"/>
      <c r="E207" s="382"/>
      <c r="F207" s="382"/>
      <c r="G207" s="382"/>
      <c r="H207" s="382"/>
      <c r="I207" s="382"/>
      <c r="J207" s="382"/>
      <c r="K207" s="382"/>
      <c r="L207" s="382"/>
      <c r="M207" s="382"/>
      <c r="N207" s="159"/>
      <c r="O207" s="159"/>
      <c r="P207" s="159"/>
      <c r="Q207" s="159"/>
      <c r="R207" s="159"/>
      <c r="S207" s="159"/>
      <c r="T207" s="159"/>
      <c r="U207" s="159"/>
      <c r="V207" s="382"/>
      <c r="W207" s="382"/>
    </row>
    <row r="208" spans="4:25" ht="14" customHeight="1">
      <c r="D208" s="382"/>
      <c r="E208" s="382"/>
      <c r="F208" s="382"/>
      <c r="G208" s="382"/>
      <c r="H208" s="382"/>
      <c r="I208" s="382"/>
      <c r="J208" s="382"/>
      <c r="K208" s="382"/>
      <c r="L208" s="382"/>
      <c r="M208" s="382"/>
      <c r="N208" s="382"/>
      <c r="O208" s="159"/>
      <c r="P208" s="159"/>
      <c r="Q208" s="159"/>
      <c r="R208" s="159"/>
      <c r="S208" s="159"/>
      <c r="T208" s="159"/>
      <c r="U208" s="159"/>
      <c r="V208" s="382"/>
      <c r="W208" s="382"/>
    </row>
    <row r="209" spans="4:23" ht="9" customHeight="1">
      <c r="D209" s="382"/>
      <c r="E209" s="382"/>
      <c r="F209" s="382"/>
      <c r="G209" s="382"/>
      <c r="H209" s="382"/>
      <c r="I209" s="382"/>
      <c r="J209" s="382"/>
      <c r="K209" s="382"/>
      <c r="L209" s="382"/>
      <c r="M209" s="382"/>
      <c r="N209" s="382"/>
      <c r="O209" s="159"/>
      <c r="P209" s="159"/>
      <c r="Q209" s="159"/>
      <c r="R209" s="159"/>
      <c r="S209" s="159"/>
      <c r="T209" s="159"/>
      <c r="U209" s="159"/>
      <c r="V209" s="382"/>
      <c r="W209" s="382"/>
    </row>
    <row r="210" spans="4:23" ht="14" customHeight="1">
      <c r="D210" s="382"/>
      <c r="E210" s="382"/>
      <c r="F210" s="382"/>
      <c r="G210" s="382"/>
      <c r="H210" s="382"/>
      <c r="I210" s="382"/>
      <c r="J210" s="382"/>
      <c r="K210" s="382"/>
      <c r="L210" s="382"/>
      <c r="M210" s="382"/>
      <c r="N210" s="382"/>
      <c r="O210" s="382"/>
      <c r="P210" s="382"/>
      <c r="Q210" s="159"/>
      <c r="R210" s="159"/>
      <c r="S210" s="164"/>
      <c r="T210" s="164"/>
      <c r="U210" s="164"/>
      <c r="V210" s="382"/>
      <c r="W210" s="382"/>
    </row>
    <row r="211" spans="4:23" ht="14" customHeight="1">
      <c r="D211" s="382"/>
      <c r="E211" s="382"/>
      <c r="F211" s="382"/>
      <c r="G211" s="382"/>
      <c r="H211" s="382"/>
      <c r="I211" s="382"/>
      <c r="J211" s="382"/>
      <c r="K211" s="382"/>
      <c r="L211" s="382"/>
      <c r="M211" s="382"/>
      <c r="N211" s="382"/>
      <c r="O211" s="382"/>
      <c r="P211" s="382"/>
      <c r="Q211" s="159"/>
      <c r="R211" s="159"/>
      <c r="S211" s="164"/>
      <c r="T211" s="164"/>
      <c r="U211" s="164"/>
      <c r="V211" s="382"/>
      <c r="W211" s="382"/>
    </row>
    <row r="212" spans="4:23" ht="14" customHeight="1">
      <c r="D212" s="382"/>
      <c r="E212" s="382"/>
      <c r="F212" s="382"/>
      <c r="G212" s="382"/>
      <c r="H212" s="382"/>
      <c r="I212" s="382"/>
      <c r="J212" s="382"/>
      <c r="K212" s="382"/>
      <c r="L212" s="382"/>
      <c r="M212" s="382"/>
      <c r="N212" s="382"/>
      <c r="O212" s="382"/>
      <c r="P212" s="382"/>
      <c r="Q212" s="159"/>
      <c r="R212" s="159"/>
      <c r="S212" s="164"/>
      <c r="T212" s="164"/>
      <c r="U212" s="164"/>
      <c r="V212" s="382"/>
      <c r="W212" s="382"/>
    </row>
    <row r="213" spans="4:23" ht="14" customHeight="1">
      <c r="D213" s="382"/>
      <c r="E213" s="382"/>
      <c r="F213" s="382"/>
      <c r="G213" s="382"/>
      <c r="H213" s="382"/>
      <c r="I213" s="382"/>
      <c r="J213" s="382"/>
      <c r="K213" s="382"/>
      <c r="L213" s="382"/>
      <c r="M213" s="382"/>
      <c r="N213" s="382"/>
      <c r="O213" s="382"/>
      <c r="P213" s="382"/>
      <c r="Q213" s="382"/>
      <c r="R213" s="382"/>
      <c r="S213" s="164"/>
      <c r="T213" s="164"/>
      <c r="U213" s="164"/>
      <c r="V213" s="382"/>
      <c r="W213" s="382"/>
    </row>
    <row r="214" spans="4:23" ht="14" customHeight="1">
      <c r="D214" s="382"/>
      <c r="E214" s="382"/>
      <c r="F214" s="382"/>
      <c r="G214" s="382"/>
      <c r="H214" s="382"/>
      <c r="I214" s="382"/>
      <c r="J214" s="382"/>
      <c r="K214" s="382"/>
      <c r="L214" s="382"/>
      <c r="M214" s="382"/>
      <c r="N214" s="382"/>
      <c r="O214" s="382"/>
      <c r="P214" s="382"/>
      <c r="Q214" s="382"/>
      <c r="R214" s="382"/>
      <c r="S214" s="164"/>
      <c r="T214" s="164"/>
      <c r="U214" s="164"/>
      <c r="V214" s="382"/>
      <c r="W214" s="382"/>
    </row>
    <row r="215" spans="4:23" ht="14" customHeight="1">
      <c r="D215" s="382"/>
      <c r="E215" s="382"/>
      <c r="F215" s="382"/>
      <c r="G215" s="382"/>
      <c r="H215" s="382"/>
      <c r="I215" s="382"/>
      <c r="J215" s="382"/>
      <c r="K215" s="382"/>
      <c r="L215" s="382"/>
      <c r="M215" s="382"/>
      <c r="N215" s="382"/>
      <c r="O215" s="382"/>
      <c r="P215" s="382"/>
      <c r="Q215" s="382"/>
      <c r="R215" s="382"/>
      <c r="S215" s="164"/>
      <c r="T215" s="164"/>
      <c r="U215" s="164"/>
      <c r="V215" s="382"/>
      <c r="W215" s="382"/>
    </row>
    <row r="216" spans="4:23" ht="14" customHeight="1">
      <c r="D216" s="382"/>
      <c r="E216" s="382"/>
      <c r="F216" s="382"/>
      <c r="G216" s="382"/>
      <c r="H216" s="382"/>
      <c r="I216" s="382"/>
      <c r="J216" s="382"/>
      <c r="K216" s="382"/>
      <c r="L216" s="382"/>
      <c r="M216" s="382"/>
      <c r="N216" s="382"/>
      <c r="O216" s="382"/>
      <c r="P216" s="382"/>
      <c r="Q216" s="382"/>
      <c r="R216" s="382"/>
      <c r="S216" s="164"/>
      <c r="T216" s="164"/>
      <c r="U216" s="164"/>
      <c r="V216" s="382"/>
      <c r="W216" s="382"/>
    </row>
    <row r="217" spans="4:23" ht="14" customHeight="1">
      <c r="D217" s="382"/>
      <c r="E217" s="382"/>
      <c r="F217" s="382"/>
      <c r="G217" s="382"/>
      <c r="H217" s="382"/>
      <c r="I217" s="382"/>
      <c r="J217" s="382"/>
      <c r="K217" s="382"/>
      <c r="L217" s="382"/>
      <c r="M217" s="382"/>
      <c r="N217" s="382"/>
      <c r="O217" s="382"/>
      <c r="P217" s="382"/>
      <c r="Q217" s="382"/>
      <c r="R217" s="382"/>
      <c r="S217" s="164"/>
      <c r="T217" s="164"/>
      <c r="U217" s="164"/>
      <c r="V217" s="382"/>
      <c r="W217" s="382"/>
    </row>
    <row r="218" spans="4:23" ht="14" customHeight="1">
      <c r="D218" s="382"/>
      <c r="E218" s="382"/>
      <c r="F218" s="382"/>
      <c r="G218" s="382"/>
      <c r="H218" s="382"/>
      <c r="I218" s="382"/>
      <c r="J218" s="382"/>
      <c r="K218" s="382"/>
      <c r="L218" s="382"/>
      <c r="M218" s="382"/>
      <c r="N218" s="382"/>
      <c r="O218" s="382"/>
      <c r="P218" s="382"/>
      <c r="Q218" s="382"/>
      <c r="R218" s="382"/>
      <c r="S218" s="164"/>
      <c r="T218" s="164"/>
      <c r="U218" s="164"/>
      <c r="V218" s="382"/>
      <c r="W218" s="382"/>
    </row>
    <row r="219" spans="4:23" ht="14" customHeight="1">
      <c r="D219" s="382"/>
      <c r="E219" s="382"/>
      <c r="F219" s="382"/>
      <c r="G219" s="382"/>
      <c r="H219" s="382"/>
      <c r="I219" s="382"/>
      <c r="J219" s="382"/>
      <c r="K219" s="382"/>
      <c r="L219" s="382"/>
      <c r="M219" s="382"/>
      <c r="N219" s="382"/>
      <c r="O219" s="382"/>
      <c r="P219" s="382"/>
      <c r="Q219" s="382"/>
      <c r="R219" s="382"/>
      <c r="S219" s="164"/>
      <c r="T219" s="164"/>
      <c r="U219" s="164"/>
      <c r="V219" s="382"/>
      <c r="W219" s="382"/>
    </row>
    <row r="220" spans="4:23" ht="14" customHeight="1">
      <c r="D220" s="382"/>
      <c r="E220" s="382"/>
      <c r="F220" s="382"/>
      <c r="G220" s="382"/>
      <c r="H220" s="382"/>
      <c r="I220" s="382"/>
      <c r="J220" s="382"/>
      <c r="K220" s="382"/>
      <c r="L220" s="382"/>
      <c r="M220" s="382"/>
      <c r="N220" s="382"/>
      <c r="O220" s="382"/>
      <c r="P220" s="382"/>
      <c r="Q220" s="382"/>
      <c r="R220" s="382"/>
      <c r="S220" s="164"/>
      <c r="T220" s="164"/>
      <c r="U220" s="164"/>
      <c r="V220" s="382"/>
      <c r="W220" s="382"/>
    </row>
    <row r="221" spans="4:23" ht="14" customHeight="1">
      <c r="D221" s="382"/>
      <c r="E221" s="382"/>
      <c r="F221" s="382"/>
      <c r="G221" s="382"/>
      <c r="H221" s="382"/>
      <c r="I221" s="382"/>
      <c r="J221" s="382"/>
      <c r="K221" s="382"/>
      <c r="L221" s="382"/>
      <c r="M221" s="382"/>
      <c r="N221" s="382"/>
      <c r="O221" s="382"/>
      <c r="P221" s="382"/>
      <c r="Q221" s="382"/>
      <c r="R221" s="382"/>
      <c r="S221" s="164"/>
      <c r="T221" s="164"/>
      <c r="U221" s="164"/>
      <c r="V221" s="382"/>
      <c r="W221" s="382"/>
    </row>
    <row r="222" spans="4:23" ht="14" customHeight="1">
      <c r="D222" s="382"/>
      <c r="E222" s="382"/>
      <c r="F222" s="382"/>
      <c r="G222" s="382"/>
      <c r="H222" s="382"/>
      <c r="I222" s="382"/>
      <c r="J222" s="382"/>
      <c r="K222" s="382"/>
      <c r="L222" s="382"/>
      <c r="M222" s="382"/>
      <c r="N222" s="382"/>
      <c r="O222" s="382"/>
      <c r="P222" s="382"/>
      <c r="Q222" s="382"/>
      <c r="R222" s="382"/>
      <c r="S222" s="164"/>
      <c r="T222" s="164"/>
      <c r="U222" s="164"/>
      <c r="V222" s="382"/>
      <c r="W222" s="382"/>
    </row>
    <row r="223" spans="4:23" ht="14" customHeight="1">
      <c r="D223" s="382"/>
      <c r="E223" s="382"/>
      <c r="F223" s="382"/>
      <c r="G223" s="382"/>
      <c r="H223" s="382"/>
      <c r="I223" s="382"/>
      <c r="J223" s="382"/>
      <c r="K223" s="382"/>
      <c r="L223" s="382"/>
      <c r="M223" s="382"/>
      <c r="N223" s="382"/>
      <c r="O223" s="382"/>
      <c r="P223" s="382"/>
      <c r="Q223" s="382"/>
      <c r="R223" s="382"/>
      <c r="S223" s="164"/>
      <c r="T223" s="164"/>
      <c r="U223" s="164"/>
      <c r="V223" s="382"/>
      <c r="W223" s="382"/>
    </row>
    <row r="224" spans="4:23" ht="14" customHeight="1">
      <c r="D224" s="382"/>
      <c r="E224" s="382"/>
      <c r="F224" s="382"/>
      <c r="G224" s="382"/>
      <c r="H224" s="382"/>
      <c r="I224" s="382"/>
      <c r="J224" s="382"/>
      <c r="K224" s="382"/>
      <c r="L224" s="382"/>
      <c r="M224" s="382"/>
      <c r="N224" s="382"/>
      <c r="O224" s="382"/>
      <c r="P224" s="382"/>
      <c r="Q224" s="382"/>
      <c r="R224" s="382"/>
      <c r="S224" s="164"/>
      <c r="T224" s="164"/>
      <c r="U224" s="164"/>
      <c r="V224" s="382"/>
      <c r="W224" s="382"/>
    </row>
    <row r="225" spans="4:23" ht="14" customHeight="1">
      <c r="D225" s="382"/>
      <c r="E225" s="382"/>
      <c r="F225" s="382"/>
      <c r="G225" s="382"/>
      <c r="H225" s="382"/>
      <c r="I225" s="382"/>
      <c r="J225" s="382"/>
      <c r="K225" s="382"/>
      <c r="L225" s="382"/>
      <c r="M225" s="382"/>
      <c r="N225" s="382"/>
      <c r="O225" s="382"/>
      <c r="P225" s="382"/>
      <c r="Q225" s="382"/>
      <c r="R225" s="382"/>
      <c r="S225" s="164"/>
      <c r="T225" s="164"/>
      <c r="U225" s="164"/>
      <c r="V225" s="382"/>
      <c r="W225" s="382"/>
    </row>
    <row r="226" spans="4:23" ht="14" customHeight="1">
      <c r="D226" s="382"/>
      <c r="E226" s="382"/>
      <c r="F226" s="382"/>
      <c r="G226" s="382"/>
      <c r="H226" s="382"/>
      <c r="I226" s="382"/>
      <c r="J226" s="382"/>
      <c r="K226" s="382"/>
      <c r="L226" s="382"/>
      <c r="M226" s="382"/>
      <c r="N226" s="382"/>
      <c r="O226" s="382"/>
      <c r="P226" s="382"/>
      <c r="Q226" s="382"/>
      <c r="R226" s="382"/>
      <c r="S226" s="164"/>
      <c r="T226" s="164"/>
      <c r="U226" s="164"/>
      <c r="V226" s="382"/>
      <c r="W226" s="382"/>
    </row>
    <row r="227" spans="4:23" ht="14" customHeight="1">
      <c r="D227" s="382"/>
      <c r="E227" s="382"/>
      <c r="F227" s="382"/>
      <c r="G227" s="382"/>
      <c r="H227" s="382"/>
      <c r="I227" s="382"/>
      <c r="J227" s="382"/>
      <c r="K227" s="382"/>
      <c r="L227" s="382"/>
      <c r="M227" s="382"/>
      <c r="N227" s="382"/>
      <c r="O227" s="382"/>
      <c r="P227" s="382"/>
      <c r="Q227" s="382"/>
      <c r="R227" s="382"/>
      <c r="S227" s="164"/>
      <c r="T227" s="164"/>
      <c r="U227" s="164"/>
      <c r="V227" s="382"/>
      <c r="W227" s="382"/>
    </row>
    <row r="228" spans="4:23" ht="14" customHeight="1">
      <c r="D228" s="382"/>
      <c r="E228" s="382"/>
      <c r="F228" s="382"/>
      <c r="G228" s="382"/>
      <c r="H228" s="382"/>
      <c r="I228" s="382"/>
      <c r="J228" s="382"/>
      <c r="K228" s="382"/>
      <c r="L228" s="382"/>
      <c r="M228" s="382"/>
      <c r="N228" s="382"/>
      <c r="O228" s="382"/>
      <c r="P228" s="382"/>
      <c r="Q228" s="382"/>
      <c r="R228" s="382"/>
      <c r="S228" s="164"/>
      <c r="T228" s="164"/>
      <c r="U228" s="164"/>
      <c r="V228" s="382"/>
      <c r="W228" s="382"/>
    </row>
    <row r="229" spans="4:23" ht="14" customHeight="1">
      <c r="D229" s="382"/>
      <c r="E229" s="382"/>
      <c r="F229" s="382"/>
      <c r="G229" s="382"/>
      <c r="H229" s="382"/>
      <c r="I229" s="382"/>
      <c r="J229" s="382"/>
      <c r="K229" s="382"/>
      <c r="L229" s="382"/>
      <c r="M229" s="382"/>
      <c r="N229" s="382"/>
      <c r="O229" s="382"/>
      <c r="P229" s="382"/>
      <c r="Q229" s="382"/>
      <c r="R229" s="382"/>
      <c r="S229" s="164"/>
      <c r="T229" s="164"/>
      <c r="U229" s="164"/>
      <c r="V229" s="382"/>
      <c r="W229" s="382"/>
    </row>
    <row r="230" spans="4:23" ht="18" customHeight="1">
      <c r="D230" s="382"/>
      <c r="E230" s="382"/>
      <c r="F230" s="382"/>
      <c r="G230" s="382"/>
      <c r="H230" s="382"/>
      <c r="I230" s="382"/>
      <c r="J230" s="382"/>
      <c r="K230" s="382"/>
      <c r="L230" s="382"/>
      <c r="M230" s="382"/>
      <c r="N230" s="382"/>
      <c r="O230" s="382"/>
      <c r="P230" s="382"/>
      <c r="Q230" s="382"/>
      <c r="R230" s="382"/>
      <c r="S230" s="164"/>
      <c r="T230" s="164"/>
      <c r="U230" s="164"/>
      <c r="V230" s="382"/>
      <c r="W230" s="382"/>
    </row>
    <row r="231" spans="4:23">
      <c r="D231" s="382"/>
      <c r="E231" s="382"/>
      <c r="F231" s="382"/>
      <c r="G231" s="382"/>
      <c r="H231" s="382"/>
      <c r="I231" s="382"/>
      <c r="J231" s="382"/>
      <c r="K231" s="382"/>
      <c r="L231" s="382"/>
      <c r="M231" s="382"/>
      <c r="N231" s="382"/>
      <c r="O231" s="382"/>
      <c r="P231" s="382"/>
      <c r="Q231" s="382"/>
      <c r="R231" s="382"/>
      <c r="S231" s="164"/>
      <c r="T231" s="164"/>
      <c r="U231" s="164"/>
      <c r="V231" s="382"/>
      <c r="W231" s="382"/>
    </row>
    <row r="232" spans="4:23" ht="15" customHeight="1">
      <c r="D232" s="382"/>
      <c r="E232" s="382"/>
      <c r="F232" s="382"/>
      <c r="G232" s="382"/>
      <c r="H232" s="382"/>
      <c r="I232" s="382"/>
      <c r="J232" s="382"/>
      <c r="K232" s="382"/>
      <c r="L232" s="382"/>
      <c r="M232" s="382"/>
      <c r="N232" s="382"/>
      <c r="O232" s="382"/>
      <c r="P232" s="382"/>
      <c r="Q232" s="382"/>
      <c r="R232" s="382"/>
      <c r="S232" s="164"/>
      <c r="T232" s="164"/>
      <c r="U232" s="164"/>
      <c r="V232" s="382"/>
      <c r="W232" s="382"/>
    </row>
    <row r="233" spans="4:23" ht="15" customHeight="1">
      <c r="D233" s="382"/>
      <c r="E233" s="382"/>
      <c r="F233" s="382"/>
      <c r="G233" s="382"/>
      <c r="H233" s="382"/>
      <c r="I233" s="382"/>
      <c r="J233" s="382"/>
      <c r="K233" s="382"/>
      <c r="L233" s="382"/>
      <c r="M233" s="382"/>
      <c r="N233" s="382"/>
      <c r="O233" s="382"/>
      <c r="P233" s="382"/>
      <c r="Q233" s="382"/>
      <c r="R233" s="382"/>
      <c r="S233" s="164"/>
      <c r="T233" s="164"/>
      <c r="U233" s="164"/>
      <c r="V233" s="382"/>
      <c r="W233" s="382"/>
    </row>
    <row r="234" spans="4:23">
      <c r="D234" s="382"/>
      <c r="E234" s="382"/>
      <c r="F234" s="382"/>
      <c r="G234" s="382"/>
      <c r="H234" s="382"/>
      <c r="I234" s="382"/>
      <c r="J234" s="382"/>
      <c r="K234" s="382"/>
      <c r="L234" s="382"/>
      <c r="M234" s="382"/>
      <c r="N234" s="382"/>
      <c r="O234" s="382"/>
      <c r="P234" s="382"/>
      <c r="Q234" s="382"/>
      <c r="R234" s="382"/>
      <c r="S234" s="164"/>
      <c r="T234" s="164"/>
      <c r="U234" s="164"/>
      <c r="V234" s="382"/>
      <c r="W234" s="382"/>
    </row>
    <row r="235" spans="4:23" ht="15" customHeight="1">
      <c r="D235" s="382"/>
      <c r="E235" s="382"/>
      <c r="F235" s="382"/>
      <c r="G235" s="382"/>
      <c r="H235" s="382"/>
      <c r="I235" s="382"/>
      <c r="J235" s="382"/>
      <c r="K235" s="382"/>
      <c r="L235" s="382"/>
      <c r="M235" s="382"/>
      <c r="N235" s="382"/>
      <c r="O235" s="382"/>
      <c r="P235" s="382"/>
      <c r="Q235" s="382"/>
      <c r="R235" s="382"/>
      <c r="S235" s="164"/>
      <c r="T235" s="164"/>
      <c r="U235" s="164"/>
      <c r="V235" s="382"/>
      <c r="W235" s="382"/>
    </row>
    <row r="236" spans="4:23">
      <c r="D236" s="382"/>
      <c r="E236" s="382"/>
      <c r="F236" s="382"/>
      <c r="G236" s="382"/>
      <c r="H236" s="382"/>
      <c r="I236" s="382"/>
      <c r="J236" s="382"/>
      <c r="K236" s="382"/>
      <c r="L236" s="382"/>
      <c r="M236" s="382"/>
      <c r="N236" s="382"/>
      <c r="O236" s="382"/>
      <c r="P236" s="382"/>
      <c r="Q236" s="382"/>
      <c r="R236" s="382"/>
      <c r="S236" s="164"/>
      <c r="T236" s="164"/>
      <c r="U236" s="164"/>
      <c r="V236" s="382"/>
      <c r="W236" s="382"/>
    </row>
    <row r="237" spans="4:23">
      <c r="D237" s="382"/>
      <c r="E237" s="382"/>
      <c r="F237" s="382"/>
      <c r="G237" s="382"/>
      <c r="H237" s="382"/>
      <c r="I237" s="382"/>
      <c r="J237" s="382"/>
      <c r="K237" s="382"/>
      <c r="L237" s="382"/>
      <c r="M237" s="382"/>
      <c r="N237" s="382"/>
      <c r="O237" s="382"/>
      <c r="P237" s="382"/>
      <c r="Q237" s="382"/>
      <c r="R237" s="382"/>
      <c r="S237" s="164"/>
      <c r="T237" s="164"/>
      <c r="U237" s="164"/>
      <c r="V237" s="382"/>
      <c r="W237" s="382"/>
    </row>
    <row r="238" spans="4:23">
      <c r="D238" s="382"/>
      <c r="E238" s="382"/>
      <c r="F238" s="382"/>
      <c r="G238" s="382"/>
      <c r="H238" s="382"/>
      <c r="I238" s="382"/>
      <c r="J238" s="382"/>
      <c r="K238" s="382"/>
      <c r="L238" s="382"/>
      <c r="M238" s="382"/>
      <c r="N238" s="382"/>
      <c r="O238" s="382"/>
      <c r="P238" s="382"/>
      <c r="Q238" s="382"/>
      <c r="R238" s="382"/>
      <c r="S238" s="164"/>
      <c r="T238" s="164"/>
      <c r="U238" s="164"/>
      <c r="V238" s="382"/>
      <c r="W238" s="382"/>
    </row>
    <row r="239" spans="4:23">
      <c r="D239" s="382"/>
      <c r="E239" s="382"/>
      <c r="F239" s="382"/>
      <c r="G239" s="382"/>
      <c r="H239" s="382"/>
      <c r="I239" s="382"/>
      <c r="J239" s="382"/>
      <c r="K239" s="382"/>
      <c r="L239" s="382"/>
      <c r="M239" s="382"/>
      <c r="N239" s="382"/>
      <c r="O239" s="382"/>
      <c r="P239" s="382"/>
      <c r="Q239" s="382"/>
      <c r="R239" s="382"/>
      <c r="S239" s="164"/>
      <c r="T239" s="164"/>
      <c r="U239" s="164"/>
      <c r="V239" s="382"/>
      <c r="W239" s="382"/>
    </row>
    <row r="240" spans="4:23">
      <c r="D240" s="382"/>
      <c r="E240" s="382"/>
      <c r="F240" s="382"/>
      <c r="G240" s="382"/>
      <c r="H240" s="382"/>
      <c r="I240" s="382"/>
      <c r="J240" s="382"/>
      <c r="K240" s="382"/>
      <c r="L240" s="382"/>
      <c r="M240" s="382"/>
      <c r="N240" s="382"/>
      <c r="O240" s="382"/>
      <c r="P240" s="382"/>
      <c r="Q240" s="382"/>
      <c r="R240" s="382"/>
      <c r="S240" s="164"/>
      <c r="T240" s="164"/>
      <c r="U240" s="164"/>
      <c r="V240" s="382"/>
      <c r="W240" s="382"/>
    </row>
    <row r="241" spans="4:23">
      <c r="D241" s="382"/>
      <c r="E241" s="382"/>
      <c r="F241" s="382"/>
      <c r="G241" s="382"/>
      <c r="H241" s="382"/>
      <c r="I241" s="382"/>
      <c r="J241" s="382"/>
      <c r="K241" s="382"/>
      <c r="L241" s="382"/>
      <c r="M241" s="382"/>
      <c r="N241" s="382"/>
      <c r="O241" s="382"/>
      <c r="P241" s="382"/>
      <c r="Q241" s="382"/>
      <c r="R241" s="382"/>
      <c r="S241" s="164"/>
      <c r="T241" s="164"/>
      <c r="U241" s="164"/>
      <c r="V241" s="382"/>
      <c r="W241" s="382"/>
    </row>
    <row r="242" spans="4:23">
      <c r="D242" s="382"/>
      <c r="E242" s="382"/>
      <c r="F242" s="382"/>
      <c r="G242" s="382"/>
      <c r="H242" s="382"/>
      <c r="I242" s="382"/>
      <c r="J242" s="382"/>
      <c r="K242" s="382"/>
      <c r="L242" s="382"/>
      <c r="M242" s="382"/>
      <c r="N242" s="382"/>
      <c r="O242" s="382"/>
      <c r="P242" s="382"/>
      <c r="Q242" s="382"/>
      <c r="R242" s="382"/>
      <c r="S242" s="164"/>
      <c r="T242" s="164"/>
      <c r="U242" s="164"/>
    </row>
    <row r="243" spans="4:23" ht="15" customHeight="1">
      <c r="D243" s="382"/>
      <c r="E243" s="382"/>
      <c r="F243" s="382"/>
      <c r="G243" s="382"/>
      <c r="H243" s="382"/>
      <c r="I243" s="382"/>
      <c r="J243" s="382"/>
      <c r="K243" s="382"/>
      <c r="L243" s="382"/>
      <c r="M243" s="382"/>
      <c r="N243" s="382"/>
      <c r="O243" s="382"/>
      <c r="P243" s="382"/>
      <c r="Q243" s="382"/>
      <c r="R243" s="382"/>
      <c r="S243" s="164"/>
      <c r="T243" s="164"/>
      <c r="U243" s="164"/>
    </row>
    <row r="244" spans="4:23" ht="42.75" customHeight="1">
      <c r="D244" s="382"/>
      <c r="E244" s="382"/>
      <c r="F244" s="382"/>
      <c r="G244" s="382"/>
      <c r="H244" s="382"/>
      <c r="I244" s="382"/>
      <c r="J244" s="382"/>
      <c r="K244" s="382"/>
      <c r="L244" s="382"/>
      <c r="M244" s="382"/>
      <c r="N244" s="382"/>
      <c r="O244" s="382"/>
      <c r="P244" s="382"/>
      <c r="Q244" s="382"/>
      <c r="R244" s="382"/>
      <c r="S244" s="164"/>
      <c r="T244" s="164"/>
      <c r="U244" s="164"/>
    </row>
    <row r="245" spans="4:23" ht="14" customHeight="1">
      <c r="D245" s="382"/>
      <c r="E245" s="382"/>
      <c r="F245" s="382"/>
      <c r="G245" s="382"/>
      <c r="H245" s="382"/>
      <c r="I245" s="382"/>
      <c r="J245" s="382"/>
      <c r="K245" s="382"/>
      <c r="L245" s="382"/>
      <c r="M245" s="382"/>
      <c r="N245" s="382"/>
      <c r="O245" s="382"/>
      <c r="P245" s="382"/>
      <c r="Q245" s="164"/>
      <c r="R245" s="164"/>
      <c r="S245" s="164"/>
      <c r="T245" s="164"/>
      <c r="U245" s="164"/>
    </row>
    <row r="246" spans="4:23" ht="11.5" customHeight="1">
      <c r="D246" s="382"/>
      <c r="E246" s="382"/>
      <c r="F246" s="382"/>
      <c r="G246" s="382"/>
      <c r="H246" s="382"/>
      <c r="I246" s="382"/>
      <c r="J246" s="382"/>
      <c r="K246" s="382"/>
      <c r="L246" s="382"/>
      <c r="M246" s="382"/>
      <c r="N246" s="382"/>
      <c r="O246" s="382"/>
      <c r="P246" s="382"/>
      <c r="Q246" s="164"/>
      <c r="R246" s="164"/>
      <c r="S246" s="164"/>
      <c r="T246" s="164"/>
      <c r="U246" s="164"/>
    </row>
    <row r="247" spans="4:23">
      <c r="D247" s="382"/>
      <c r="E247" s="382"/>
      <c r="F247" s="382"/>
      <c r="G247" s="382"/>
      <c r="H247" s="382"/>
      <c r="I247" s="382"/>
      <c r="J247" s="382"/>
      <c r="K247" s="382"/>
      <c r="L247" s="382"/>
      <c r="M247" s="382"/>
      <c r="N247" s="382"/>
      <c r="O247" s="382"/>
      <c r="P247" s="382"/>
      <c r="Q247" s="164"/>
      <c r="R247" s="164"/>
      <c r="S247" s="164"/>
      <c r="T247" s="164"/>
      <c r="U247" s="164"/>
    </row>
    <row r="248" spans="4:23">
      <c r="D248" s="382"/>
      <c r="E248" s="382"/>
      <c r="F248" s="382"/>
      <c r="G248" s="382"/>
      <c r="H248" s="164"/>
      <c r="I248" s="164"/>
      <c r="J248" s="164"/>
      <c r="K248" s="164"/>
      <c r="L248" s="382"/>
      <c r="M248" s="382"/>
      <c r="N248" s="382"/>
      <c r="O248" s="382"/>
      <c r="P248" s="382"/>
      <c r="Q248" s="164"/>
      <c r="R248" s="164"/>
      <c r="S248" s="164"/>
      <c r="T248" s="164"/>
      <c r="U248" s="164"/>
    </row>
    <row r="249" spans="4:23">
      <c r="D249" s="382"/>
      <c r="E249" s="382"/>
      <c r="F249" s="382"/>
      <c r="G249" s="382"/>
      <c r="H249" s="164"/>
      <c r="I249" s="164"/>
      <c r="J249" s="164"/>
      <c r="K249" s="164"/>
      <c r="L249" s="382"/>
      <c r="M249" s="382"/>
      <c r="N249" s="382"/>
      <c r="O249" s="382"/>
      <c r="P249" s="382"/>
      <c r="Q249" s="164"/>
      <c r="R249" s="164"/>
      <c r="S249" s="164"/>
      <c r="T249" s="164"/>
      <c r="U249" s="164"/>
    </row>
    <row r="250" spans="4:23">
      <c r="D250" s="164"/>
      <c r="E250" s="164"/>
      <c r="F250" s="164"/>
      <c r="G250" s="164"/>
      <c r="H250" s="164"/>
      <c r="I250" s="164"/>
      <c r="J250" s="164"/>
      <c r="K250" s="164"/>
      <c r="L250" s="164"/>
      <c r="M250" s="164"/>
      <c r="N250" s="382"/>
      <c r="O250" s="382"/>
      <c r="P250" s="382"/>
      <c r="Q250" s="164"/>
      <c r="R250" s="164"/>
      <c r="S250" s="164"/>
      <c r="T250" s="164"/>
      <c r="U250" s="164"/>
    </row>
    <row r="251" spans="4:23">
      <c r="D251" s="164"/>
      <c r="E251" s="164"/>
      <c r="F251" s="164"/>
      <c r="G251" s="164"/>
      <c r="H251" s="164"/>
      <c r="I251" s="164"/>
      <c r="J251" s="164"/>
      <c r="K251" s="164"/>
      <c r="L251" s="164"/>
      <c r="M251" s="164"/>
      <c r="N251" s="382"/>
      <c r="O251" s="382"/>
      <c r="P251" s="382"/>
      <c r="Q251" s="164"/>
      <c r="R251" s="164"/>
      <c r="S251" s="164"/>
      <c r="T251" s="164"/>
      <c r="U251" s="164"/>
    </row>
    <row r="252" spans="4:23"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382"/>
      <c r="P252" s="382"/>
      <c r="Q252" s="164"/>
      <c r="R252" s="164"/>
      <c r="S252" s="164"/>
      <c r="T252" s="164"/>
      <c r="U252" s="164"/>
    </row>
    <row r="253" spans="4:23"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64"/>
      <c r="O253" s="382"/>
      <c r="P253" s="382"/>
      <c r="Q253" s="164"/>
      <c r="R253" s="164"/>
      <c r="S253" s="164"/>
      <c r="T253" s="164"/>
      <c r="U253" s="164"/>
    </row>
    <row r="254" spans="4:23"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</row>
    <row r="255" spans="4:23">
      <c r="D255" s="164"/>
      <c r="E255" s="164"/>
      <c r="F255" s="164"/>
      <c r="G255" s="164"/>
      <c r="L255" s="164"/>
      <c r="M255" s="164"/>
      <c r="N255" s="164"/>
      <c r="O255" s="164"/>
      <c r="P255" s="164"/>
      <c r="Q255" s="164"/>
      <c r="R255" s="164"/>
      <c r="S255" s="164"/>
      <c r="T255" s="164"/>
      <c r="U255" s="164"/>
    </row>
    <row r="256" spans="4:23">
      <c r="D256" s="164"/>
      <c r="E256" s="164"/>
      <c r="F256" s="164"/>
      <c r="G256" s="164"/>
      <c r="L256" s="164"/>
      <c r="M256" s="164"/>
      <c r="N256" s="164"/>
      <c r="O256" s="164"/>
      <c r="P256" s="164"/>
      <c r="Q256" s="164"/>
      <c r="R256" s="164"/>
      <c r="S256" s="164"/>
      <c r="T256" s="164"/>
      <c r="U256" s="164"/>
    </row>
    <row r="257" spans="14:21">
      <c r="N257" s="164"/>
      <c r="O257" s="164"/>
      <c r="P257" s="164"/>
      <c r="Q257" s="164"/>
      <c r="R257" s="164"/>
      <c r="S257" s="164"/>
      <c r="T257" s="164"/>
      <c r="U257" s="164"/>
    </row>
    <row r="258" spans="14:21">
      <c r="N258" s="164"/>
      <c r="O258" s="164"/>
      <c r="P258" s="164"/>
      <c r="Q258" s="164"/>
      <c r="R258" s="164"/>
      <c r="S258" s="164"/>
      <c r="T258" s="164"/>
      <c r="U258" s="164"/>
    </row>
    <row r="259" spans="14:21">
      <c r="O259" s="164"/>
      <c r="P259" s="164"/>
      <c r="Q259" s="164"/>
      <c r="R259" s="164"/>
      <c r="S259" s="164"/>
      <c r="T259" s="164"/>
      <c r="U259" s="164"/>
    </row>
    <row r="260" spans="14:21">
      <c r="O260" s="164"/>
      <c r="P260" s="164"/>
      <c r="Q260" s="164"/>
      <c r="R260" s="164"/>
      <c r="S260" s="164"/>
      <c r="T260" s="164"/>
      <c r="U260" s="164"/>
    </row>
    <row r="261" spans="14:21">
      <c r="Q261" s="164"/>
      <c r="R261" s="164"/>
      <c r="S261" s="164"/>
      <c r="T261" s="164"/>
      <c r="U261" s="164"/>
    </row>
    <row r="262" spans="14:21">
      <c r="Q262" s="164"/>
      <c r="R262" s="164"/>
      <c r="S262" s="164"/>
      <c r="T262" s="164"/>
      <c r="U262" s="164"/>
    </row>
    <row r="263" spans="14:21">
      <c r="Q263" s="164"/>
      <c r="R263" s="164"/>
      <c r="S263" s="164"/>
      <c r="T263" s="164"/>
      <c r="U263" s="164"/>
    </row>
  </sheetData>
  <sheetProtection algorithmName="SHA-512" hashValue="kZJhNn2VHMe5MaDxq8m1CQsjctfqxrzC79vH3JrwoZkUi8XPr9dYyoiOj4LwYRGrcVtSTzgs3Ii82NsIKtC5YA==" saltValue="Qy/SHCNFVB4WrXyfKi/zrA==" spinCount="100000" sheet="1" selectLockedCells="1"/>
  <mergeCells count="157">
    <mergeCell ref="H50:J50"/>
    <mergeCell ref="L50:M50"/>
    <mergeCell ref="N50:P50"/>
    <mergeCell ref="AM52:AO52"/>
    <mergeCell ref="AM53:AO53"/>
    <mergeCell ref="AM54:AO54"/>
    <mergeCell ref="D47:G50"/>
    <mergeCell ref="H47:J47"/>
    <mergeCell ref="L47:M47"/>
    <mergeCell ref="N47:P47"/>
    <mergeCell ref="H48:J48"/>
    <mergeCell ref="L48:M48"/>
    <mergeCell ref="N48:P48"/>
    <mergeCell ref="H49:I49"/>
    <mergeCell ref="L49:M49"/>
    <mergeCell ref="N49:P49"/>
    <mergeCell ref="N43:P43"/>
    <mergeCell ref="AM43:AN44"/>
    <mergeCell ref="H44:I44"/>
    <mergeCell ref="L44:M44"/>
    <mergeCell ref="N44:P44"/>
    <mergeCell ref="D46:J46"/>
    <mergeCell ref="K46:L46"/>
    <mergeCell ref="N46:Q46"/>
    <mergeCell ref="AP39:AR39"/>
    <mergeCell ref="D41:J41"/>
    <mergeCell ref="K41:L41"/>
    <mergeCell ref="N41:Q41"/>
    <mergeCell ref="D42:G44"/>
    <mergeCell ref="H42:J42"/>
    <mergeCell ref="L42:M42"/>
    <mergeCell ref="N42:P42"/>
    <mergeCell ref="H43:J43"/>
    <mergeCell ref="L43:M43"/>
    <mergeCell ref="D35:E35"/>
    <mergeCell ref="F35:G35"/>
    <mergeCell ref="W35:AA35"/>
    <mergeCell ref="V37:W37"/>
    <mergeCell ref="V39:Z40"/>
    <mergeCell ref="AA39:AC40"/>
    <mergeCell ref="D31:E31"/>
    <mergeCell ref="N31:P31"/>
    <mergeCell ref="R31:S31"/>
    <mergeCell ref="AP31:AR31"/>
    <mergeCell ref="AZ33:BB33"/>
    <mergeCell ref="D34:G34"/>
    <mergeCell ref="H34:I34"/>
    <mergeCell ref="S27:T27"/>
    <mergeCell ref="AP27:AQ27"/>
    <mergeCell ref="AT28:AV29"/>
    <mergeCell ref="D30:F30"/>
    <mergeCell ref="H30:I30"/>
    <mergeCell ref="K30:L30"/>
    <mergeCell ref="N30:Q30"/>
    <mergeCell ref="D27:E27"/>
    <mergeCell ref="F27:G27"/>
    <mergeCell ref="J27:K27"/>
    <mergeCell ref="L27:M27"/>
    <mergeCell ref="N27:O27"/>
    <mergeCell ref="P27:Q27"/>
    <mergeCell ref="AP24:AQ25"/>
    <mergeCell ref="AT24:AV25"/>
    <mergeCell ref="D25:T25"/>
    <mergeCell ref="W25:Z25"/>
    <mergeCell ref="D26:G26"/>
    <mergeCell ref="H26:I26"/>
    <mergeCell ref="J26:M26"/>
    <mergeCell ref="N26:Q26"/>
    <mergeCell ref="R26:T26"/>
    <mergeCell ref="AP26:AQ26"/>
    <mergeCell ref="W23:AC23"/>
    <mergeCell ref="D24:E24"/>
    <mergeCell ref="F24:G24"/>
    <mergeCell ref="J24:K24"/>
    <mergeCell ref="L24:M24"/>
    <mergeCell ref="N24:P24"/>
    <mergeCell ref="R24:S24"/>
    <mergeCell ref="W24:AA24"/>
    <mergeCell ref="AB24:AC24"/>
    <mergeCell ref="D22:T22"/>
    <mergeCell ref="D23:G23"/>
    <mergeCell ref="H23:I23"/>
    <mergeCell ref="J23:M23"/>
    <mergeCell ref="N23:Q23"/>
    <mergeCell ref="R23:T23"/>
    <mergeCell ref="W18:AC18"/>
    <mergeCell ref="W19:AA19"/>
    <mergeCell ref="AB19:AC19"/>
    <mergeCell ref="W20:Z21"/>
    <mergeCell ref="AA20:AA21"/>
    <mergeCell ref="AB20:AB21"/>
    <mergeCell ref="AC20:AC21"/>
    <mergeCell ref="P17:Q17"/>
    <mergeCell ref="S17:T17"/>
    <mergeCell ref="D18:E18"/>
    <mergeCell ref="F18:G18"/>
    <mergeCell ref="J18:K18"/>
    <mergeCell ref="L18:M18"/>
    <mergeCell ref="N18:O18"/>
    <mergeCell ref="P18:Q18"/>
    <mergeCell ref="S18:T18"/>
    <mergeCell ref="D16:G16"/>
    <mergeCell ref="H16:I16"/>
    <mergeCell ref="J16:M16"/>
    <mergeCell ref="N16:Q16"/>
    <mergeCell ref="R16:T16"/>
    <mergeCell ref="D17:E17"/>
    <mergeCell ref="F17:G17"/>
    <mergeCell ref="J17:K17"/>
    <mergeCell ref="L17:M17"/>
    <mergeCell ref="N17:O17"/>
    <mergeCell ref="W13:AC13"/>
    <mergeCell ref="W14:AA14"/>
    <mergeCell ref="AB14:AC14"/>
    <mergeCell ref="W15:Z16"/>
    <mergeCell ref="AA15:AA16"/>
    <mergeCell ref="AB15:AB16"/>
    <mergeCell ref="AC15:AC16"/>
    <mergeCell ref="W10:Z11"/>
    <mergeCell ref="AA10:AA11"/>
    <mergeCell ref="AB10:AB11"/>
    <mergeCell ref="AC10:AC11"/>
    <mergeCell ref="D11:E11"/>
    <mergeCell ref="F11:G11"/>
    <mergeCell ref="J11:K11"/>
    <mergeCell ref="L11:M11"/>
    <mergeCell ref="N11:O11"/>
    <mergeCell ref="C10:C11"/>
    <mergeCell ref="D10:G10"/>
    <mergeCell ref="H10:I10"/>
    <mergeCell ref="J10:M10"/>
    <mergeCell ref="N10:P10"/>
    <mergeCell ref="Q10:R10"/>
    <mergeCell ref="AV8:AV9"/>
    <mergeCell ref="AX8:AX9"/>
    <mergeCell ref="AZ8:AZ9"/>
    <mergeCell ref="BB8:BB9"/>
    <mergeCell ref="BD8:BE8"/>
    <mergeCell ref="D9:E9"/>
    <mergeCell ref="F9:G9"/>
    <mergeCell ref="J9:K9"/>
    <mergeCell ref="L9:M9"/>
    <mergeCell ref="N9:O9"/>
    <mergeCell ref="Q8:R8"/>
    <mergeCell ref="W8:AC8"/>
    <mergeCell ref="AM8:AN9"/>
    <mergeCell ref="AP8:AP9"/>
    <mergeCell ref="AR8:AR9"/>
    <mergeCell ref="AT8:AT9"/>
    <mergeCell ref="W9:AA9"/>
    <mergeCell ref="AB9:AC9"/>
    <mergeCell ref="C1:G2"/>
    <mergeCell ref="C8:C9"/>
    <mergeCell ref="D8:G8"/>
    <mergeCell ref="H8:I8"/>
    <mergeCell ref="J8:M8"/>
    <mergeCell ref="N8:P8"/>
  </mergeCells>
  <phoneticPr fontId="2"/>
  <conditionalFormatting sqref="K34:M36 F31:G31 AV15 Q24:R24 D24 F24 H24:I24 N37:N40 N44:N88 R17:S18 D17:D18 P17:P18 F17:F18 H17:I18 N8 H8 D7:D8 Q8 AP10 O44:P90 D28:S28 J8 M51:M86 N24 C8 N17:N18 H11:Q11 R39:T42 P39:Q40 Q42:Q44 Q46:T93 L17:L18 L24 L42:L86 M45:M46 U45:U93 V39 V41:V87 N31:T31 AM50 U42:U43 V36:V37 U23 V17 U15 V9 U39:U40 V33:V34">
    <cfRule type="cellIs" dxfId="0" priority="1" operator="equal">
      <formula>0</formula>
    </cfRule>
  </conditionalFormatting>
  <dataValidations count="2">
    <dataValidation type="list" allowBlank="1" showInputMessage="1" showErrorMessage="1" sqref="J9:K9">
      <formula1>$AM$10:$AM$33</formula1>
    </dataValidation>
    <dataValidation type="list" allowBlank="1" showInputMessage="1" showErrorMessage="1" sqref="N9:O9 N11:O11">
      <formula1>$AM$10:$AM$40</formula1>
    </dataValidation>
  </dataValidations>
  <pageMargins left="0.51181102362204722" right="0.39370078740157483" top="0" bottom="0" header="0.31496062992125984" footer="0.31496062992125984"/>
  <pageSetup paperSize="9" scale="8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蛍光灯∔天井灯</vt:lpstr>
      <vt:lpstr>蛍光灯</vt:lpstr>
      <vt:lpstr>天井灯</vt:lpstr>
      <vt:lpstr>蛍光灯!Print_Area</vt:lpstr>
      <vt:lpstr>蛍光灯∔天井灯!Print_Area</vt:lpstr>
      <vt:lpstr>天井灯!Print_Area</vt:lpstr>
    </vt:vector>
  </TitlesOfParts>
  <Company>スリーイーサイエンス株式会社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渡辺正一</dc:creator>
  <cp:lastModifiedBy>片山能一</cp:lastModifiedBy>
  <cp:lastPrinted>2019-07-18T03:35:43Z</cp:lastPrinted>
  <dcterms:created xsi:type="dcterms:W3CDTF">2010-04-22T06:48:22Z</dcterms:created>
  <dcterms:modified xsi:type="dcterms:W3CDTF">2020-12-22T03:44:43Z</dcterms:modified>
</cp:coreProperties>
</file>